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na\Desktop\2025\FINANCIJSKI PLAN 2026-2028\1. FINANC.PLAN 2026.-2028\1.MZOM-SVZG\6.12.2025 MZOM SVZG\SVZG ZAVRŠNO poslano 9.12.2025\"/>
    </mc:Choice>
  </mc:AlternateContent>
  <xr:revisionPtr revIDLastSave="0" documentId="13_ncr:1_{0C18BBBF-3A32-47B0-8D52-BD5D8DDB09EF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FŠDT 2026.-2028." sheetId="8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5" i="8" l="1"/>
  <c r="C11" i="8"/>
  <c r="E24" i="8"/>
  <c r="F24" i="8"/>
  <c r="G24" i="8"/>
  <c r="G109" i="8"/>
  <c r="G108" i="8" s="1"/>
  <c r="G107" i="8" s="1"/>
  <c r="F110" i="8"/>
  <c r="F109" i="8" s="1"/>
  <c r="F108" i="8" s="1"/>
  <c r="F107" i="8" s="1"/>
  <c r="G110" i="8"/>
  <c r="F117" i="8"/>
  <c r="F116" i="8" s="1"/>
  <c r="F115" i="8" s="1"/>
  <c r="F114" i="8" s="1"/>
  <c r="G117" i="8"/>
  <c r="G116" i="8" s="1"/>
  <c r="G115" i="8" s="1"/>
  <c r="G114" i="8" s="1"/>
  <c r="G124" i="8"/>
  <c r="G123" i="8" s="1"/>
  <c r="G122" i="8" s="1"/>
  <c r="F125" i="8"/>
  <c r="F124" i="8" s="1"/>
  <c r="F123" i="8" s="1"/>
  <c r="F122" i="8" s="1"/>
  <c r="G125" i="8"/>
  <c r="F132" i="8"/>
  <c r="F131" i="8" s="1"/>
  <c r="F130" i="8" s="1"/>
  <c r="F129" i="8" s="1"/>
  <c r="G132" i="8"/>
  <c r="G131" i="8" s="1"/>
  <c r="G130" i="8" s="1"/>
  <c r="G129" i="8" s="1"/>
  <c r="F137" i="8"/>
  <c r="G137" i="8"/>
  <c r="F143" i="8"/>
  <c r="G143" i="8"/>
  <c r="F147" i="8"/>
  <c r="G147" i="8"/>
  <c r="G149" i="8"/>
  <c r="F150" i="8"/>
  <c r="F149" i="8" s="1"/>
  <c r="G150" i="8"/>
  <c r="F155" i="8"/>
  <c r="G155" i="8"/>
  <c r="F159" i="8"/>
  <c r="F160" i="8"/>
  <c r="G160" i="8"/>
  <c r="G159" i="8" s="1"/>
  <c r="F166" i="8"/>
  <c r="G166" i="8"/>
  <c r="G170" i="8"/>
  <c r="F171" i="8"/>
  <c r="F170" i="8" s="1"/>
  <c r="G171" i="8"/>
  <c r="F175" i="8"/>
  <c r="G175" i="8"/>
  <c r="F178" i="8"/>
  <c r="G178" i="8"/>
  <c r="F184" i="8"/>
  <c r="G184" i="8"/>
  <c r="F187" i="8"/>
  <c r="G187" i="8"/>
  <c r="G183" i="8" s="1"/>
  <c r="G182" i="8" s="1"/>
  <c r="G181" i="8" s="1"/>
  <c r="F192" i="8"/>
  <c r="F191" i="8" s="1"/>
  <c r="F190" i="8" s="1"/>
  <c r="F189" i="8" s="1"/>
  <c r="G192" i="8"/>
  <c r="G191" i="8" s="1"/>
  <c r="G190" i="8" s="1"/>
  <c r="G189" i="8" s="1"/>
  <c r="F197" i="8"/>
  <c r="G197" i="8"/>
  <c r="F199" i="8"/>
  <c r="F196" i="8" s="1"/>
  <c r="G199" i="8"/>
  <c r="F204" i="8"/>
  <c r="G204" i="8"/>
  <c r="F209" i="8"/>
  <c r="G209" i="8"/>
  <c r="F212" i="8"/>
  <c r="G212" i="8"/>
  <c r="F216" i="8"/>
  <c r="G216" i="8"/>
  <c r="F221" i="8"/>
  <c r="G221" i="8"/>
  <c r="F225" i="8"/>
  <c r="G225" i="8"/>
  <c r="G220" i="8" s="1"/>
  <c r="G219" i="8" s="1"/>
  <c r="G218" i="8" s="1"/>
  <c r="F230" i="8"/>
  <c r="F229" i="8" s="1"/>
  <c r="G230" i="8"/>
  <c r="G229" i="8" s="1"/>
  <c r="G228" i="8" s="1"/>
  <c r="G227" i="8" s="1"/>
  <c r="F232" i="8"/>
  <c r="G232" i="8"/>
  <c r="C232" i="8"/>
  <c r="C230" i="8"/>
  <c r="C229" i="8"/>
  <c r="C228" i="8"/>
  <c r="C227" i="8"/>
  <c r="C221" i="8"/>
  <c r="C216" i="8"/>
  <c r="C212" i="8"/>
  <c r="C211" i="8"/>
  <c r="C209" i="8"/>
  <c r="C203" i="8" s="1"/>
  <c r="C202" i="8" s="1"/>
  <c r="C201" i="8" s="1"/>
  <c r="C204" i="8"/>
  <c r="C199" i="8"/>
  <c r="C197" i="8"/>
  <c r="C192" i="8"/>
  <c r="C191" i="8" s="1"/>
  <c r="C190" i="8" s="1"/>
  <c r="C189" i="8" s="1"/>
  <c r="C187" i="8"/>
  <c r="C184" i="8"/>
  <c r="C178" i="8"/>
  <c r="C175" i="8"/>
  <c r="C170" i="8" s="1"/>
  <c r="C171" i="8"/>
  <c r="C166" i="8"/>
  <c r="C160" i="8"/>
  <c r="C159" i="8"/>
  <c r="C155" i="8"/>
  <c r="C150" i="8"/>
  <c r="C149" i="8" s="1"/>
  <c r="C147" i="8"/>
  <c r="C136" i="8" s="1"/>
  <c r="C143" i="8"/>
  <c r="C137" i="8"/>
  <c r="C132" i="8"/>
  <c r="C131" i="8"/>
  <c r="C130" i="8"/>
  <c r="C129" i="8"/>
  <c r="C125" i="8"/>
  <c r="C124" i="8" s="1"/>
  <c r="C123" i="8" s="1"/>
  <c r="C122" i="8" s="1"/>
  <c r="C121" i="8"/>
  <c r="C117" i="8"/>
  <c r="C116" i="8" s="1"/>
  <c r="C115" i="8" s="1"/>
  <c r="C114" i="8" s="1"/>
  <c r="C110" i="8"/>
  <c r="C109" i="8"/>
  <c r="C108" i="8"/>
  <c r="C107" i="8" s="1"/>
  <c r="E232" i="8"/>
  <c r="D232" i="8"/>
  <c r="E230" i="8"/>
  <c r="E229" i="8" s="1"/>
  <c r="E228" i="8" s="1"/>
  <c r="E227" i="8" s="1"/>
  <c r="D230" i="8"/>
  <c r="D229" i="8" s="1"/>
  <c r="D228" i="8" s="1"/>
  <c r="D227" i="8" s="1"/>
  <c r="E225" i="8"/>
  <c r="D225" i="8"/>
  <c r="E221" i="8"/>
  <c r="D221" i="8"/>
  <c r="A218" i="8"/>
  <c r="E216" i="8"/>
  <c r="D216" i="8"/>
  <c r="E212" i="8"/>
  <c r="D212" i="8"/>
  <c r="E209" i="8"/>
  <c r="D209" i="8"/>
  <c r="E204" i="8"/>
  <c r="E203" i="8" s="1"/>
  <c r="D204" i="8"/>
  <c r="D203" i="8"/>
  <c r="E199" i="8"/>
  <c r="E196" i="8" s="1"/>
  <c r="D199" i="8"/>
  <c r="E197" i="8"/>
  <c r="D197" i="8"/>
  <c r="E192" i="8"/>
  <c r="E191" i="8" s="1"/>
  <c r="E190" i="8" s="1"/>
  <c r="E189" i="8" s="1"/>
  <c r="D192" i="8"/>
  <c r="D191" i="8" s="1"/>
  <c r="D190" i="8" s="1"/>
  <c r="D189" i="8" s="1"/>
  <c r="E187" i="8"/>
  <c r="D187" i="8"/>
  <c r="E184" i="8"/>
  <c r="E183" i="8" s="1"/>
  <c r="E182" i="8" s="1"/>
  <c r="E181" i="8" s="1"/>
  <c r="D184" i="8"/>
  <c r="D183" i="8" s="1"/>
  <c r="D182" i="8" s="1"/>
  <c r="D181" i="8" s="1"/>
  <c r="E178" i="8"/>
  <c r="D178" i="8"/>
  <c r="E175" i="8"/>
  <c r="D175" i="8"/>
  <c r="D170" i="8" s="1"/>
  <c r="E171" i="8"/>
  <c r="D171" i="8"/>
  <c r="E166" i="8"/>
  <c r="D166" i="8"/>
  <c r="E160" i="8"/>
  <c r="D160" i="8"/>
  <c r="E155" i="8"/>
  <c r="D155" i="8"/>
  <c r="E150" i="8"/>
  <c r="D150" i="8"/>
  <c r="E147" i="8"/>
  <c r="D147" i="8"/>
  <c r="E143" i="8"/>
  <c r="D143" i="8"/>
  <c r="E137" i="8"/>
  <c r="D137" i="8"/>
  <c r="E132" i="8"/>
  <c r="E131" i="8" s="1"/>
  <c r="E130" i="8" s="1"/>
  <c r="E129" i="8" s="1"/>
  <c r="D132" i="8"/>
  <c r="D131" i="8" s="1"/>
  <c r="D130" i="8" s="1"/>
  <c r="D129" i="8" s="1"/>
  <c r="E125" i="8"/>
  <c r="E124" i="8" s="1"/>
  <c r="E123" i="8" s="1"/>
  <c r="E122" i="8" s="1"/>
  <c r="D125" i="8"/>
  <c r="D124" i="8" s="1"/>
  <c r="D123" i="8" s="1"/>
  <c r="D122" i="8" s="1"/>
  <c r="E117" i="8"/>
  <c r="E116" i="8" s="1"/>
  <c r="E115" i="8" s="1"/>
  <c r="E114" i="8" s="1"/>
  <c r="D117" i="8"/>
  <c r="D116" i="8" s="1"/>
  <c r="D115" i="8" s="1"/>
  <c r="D114" i="8" s="1"/>
  <c r="E110" i="8"/>
  <c r="E109" i="8" s="1"/>
  <c r="E108" i="8" s="1"/>
  <c r="E107" i="8" s="1"/>
  <c r="D110" i="8"/>
  <c r="D109" i="8" s="1"/>
  <c r="D108" i="8" s="1"/>
  <c r="D107" i="8" s="1"/>
  <c r="D220" i="8" l="1"/>
  <c r="D219" i="8" s="1"/>
  <c r="D218" i="8" s="1"/>
  <c r="E220" i="8"/>
  <c r="E219" i="8" s="1"/>
  <c r="E218" i="8" s="1"/>
  <c r="C183" i="8"/>
  <c r="C182" i="8" s="1"/>
  <c r="C181" i="8" s="1"/>
  <c r="D159" i="8"/>
  <c r="D211" i="8"/>
  <c r="D202" i="8" s="1"/>
  <c r="D201" i="8" s="1"/>
  <c r="F220" i="8"/>
  <c r="F219" i="8" s="1"/>
  <c r="F218" i="8" s="1"/>
  <c r="C196" i="8"/>
  <c r="D195" i="8"/>
  <c r="D194" i="8" s="1"/>
  <c r="D136" i="8"/>
  <c r="F136" i="8"/>
  <c r="F135" i="8" s="1"/>
  <c r="F134" i="8" s="1"/>
  <c r="G203" i="8"/>
  <c r="D196" i="8"/>
  <c r="C220" i="8"/>
  <c r="C219" i="8" s="1"/>
  <c r="C218" i="8" s="1"/>
  <c r="C195" i="8"/>
  <c r="C194" i="8" s="1"/>
  <c r="D149" i="8"/>
  <c r="G136" i="8"/>
  <c r="G135" i="8" s="1"/>
  <c r="G134" i="8" s="1"/>
  <c r="F183" i="8"/>
  <c r="F182" i="8" s="1"/>
  <c r="F181" i="8" s="1"/>
  <c r="G195" i="8"/>
  <c r="G194" i="8" s="1"/>
  <c r="F195" i="8"/>
  <c r="F194" i="8" s="1"/>
  <c r="F203" i="8"/>
  <c r="G211" i="8"/>
  <c r="F211" i="8"/>
  <c r="F228" i="8"/>
  <c r="F227" i="8" s="1"/>
  <c r="G196" i="8"/>
  <c r="E211" i="8"/>
  <c r="E202" i="8" s="1"/>
  <c r="E201" i="8" s="1"/>
  <c r="E195" i="8"/>
  <c r="E194" i="8" s="1"/>
  <c r="E170" i="8"/>
  <c r="E159" i="8"/>
  <c r="E149" i="8"/>
  <c r="E136" i="8"/>
  <c r="C135" i="8"/>
  <c r="C134" i="8" s="1"/>
  <c r="G202" i="8" l="1"/>
  <c r="G201" i="8" s="1"/>
  <c r="D135" i="8"/>
  <c r="D134" i="8" s="1"/>
  <c r="D106" i="8" s="1"/>
  <c r="D105" i="8" s="1"/>
  <c r="D104" i="8" s="1"/>
  <c r="F202" i="8"/>
  <c r="F201" i="8" s="1"/>
  <c r="F106" i="8" s="1"/>
  <c r="F105" i="8" s="1"/>
  <c r="F104" i="8" s="1"/>
  <c r="C106" i="8"/>
  <c r="C105" i="8" s="1"/>
  <c r="C104" i="8" s="1"/>
  <c r="E135" i="8"/>
  <c r="E134" i="8" s="1"/>
  <c r="G106" i="8"/>
  <c r="G105" i="8" s="1"/>
  <c r="G104" i="8" s="1"/>
  <c r="E106" i="8"/>
  <c r="E105" i="8" s="1"/>
  <c r="E104" i="8" s="1"/>
  <c r="F26" i="8" l="1"/>
  <c r="G26" i="8"/>
  <c r="E26" i="8"/>
  <c r="E92" i="8"/>
  <c r="G97" i="8"/>
  <c r="G92" i="8" s="1"/>
  <c r="F97" i="8"/>
  <c r="E97" i="8"/>
  <c r="G94" i="8"/>
  <c r="G93" i="8" s="1"/>
  <c r="F94" i="8"/>
  <c r="F93" i="8" s="1"/>
  <c r="F92" i="8" s="1"/>
  <c r="E94" i="8"/>
  <c r="E93" i="8" s="1"/>
  <c r="E81" i="8"/>
  <c r="E40" i="8"/>
  <c r="F40" i="8"/>
  <c r="E35" i="8"/>
  <c r="F35" i="8"/>
  <c r="F84" i="8"/>
  <c r="G84" i="8"/>
  <c r="E84" i="8"/>
  <c r="F90" i="8"/>
  <c r="G90" i="8"/>
  <c r="E90" i="8"/>
  <c r="G86" i="8"/>
  <c r="G85" i="8" s="1"/>
  <c r="F86" i="8"/>
  <c r="E86" i="8"/>
  <c r="F80" i="8"/>
  <c r="F81" i="8"/>
  <c r="G81" i="8"/>
  <c r="G80" i="8" s="1"/>
  <c r="F72" i="8"/>
  <c r="E80" i="8"/>
  <c r="E72" i="8" s="1"/>
  <c r="F74" i="8"/>
  <c r="G74" i="8"/>
  <c r="G73" i="8" s="1"/>
  <c r="F78" i="8"/>
  <c r="F73" i="8" s="1"/>
  <c r="G78" i="8"/>
  <c r="E78" i="8"/>
  <c r="E74" i="8"/>
  <c r="E73" i="8" s="1"/>
  <c r="F61" i="8"/>
  <c r="F60" i="8" s="1"/>
  <c r="G61" i="8"/>
  <c r="G60" i="8" s="1"/>
  <c r="E61" i="8"/>
  <c r="E60" i="8" s="1"/>
  <c r="F69" i="8"/>
  <c r="G69" i="8"/>
  <c r="E69" i="8"/>
  <c r="F65" i="8"/>
  <c r="G65" i="8"/>
  <c r="E65" i="8"/>
  <c r="F58" i="8"/>
  <c r="G58" i="8"/>
  <c r="F52" i="8"/>
  <c r="G52" i="8"/>
  <c r="E52" i="8"/>
  <c r="E58" i="8"/>
  <c r="F41" i="8"/>
  <c r="G41" i="8"/>
  <c r="E41" i="8"/>
  <c r="G47" i="8"/>
  <c r="F47" i="8"/>
  <c r="E47" i="8"/>
  <c r="D47" i="8"/>
  <c r="C47" i="8"/>
  <c r="D35" i="8"/>
  <c r="G35" i="8"/>
  <c r="D29" i="8"/>
  <c r="E29" i="8"/>
  <c r="F29" i="8"/>
  <c r="G29" i="8"/>
  <c r="C35" i="8"/>
  <c r="C29" i="8"/>
  <c r="F28" i="8" l="1"/>
  <c r="F27" i="8" s="1"/>
  <c r="E28" i="8"/>
  <c r="E27" i="8" s="1"/>
  <c r="G64" i="8"/>
  <c r="G39" i="8" s="1"/>
  <c r="E85" i="8"/>
  <c r="F85" i="8"/>
  <c r="E64" i="8"/>
  <c r="G72" i="8"/>
  <c r="F64" i="8"/>
  <c r="F39" i="8" s="1"/>
  <c r="G51" i="8"/>
  <c r="G40" i="8"/>
  <c r="E51" i="8"/>
  <c r="F51" i="8"/>
  <c r="C28" i="8"/>
  <c r="C27" i="8" s="1"/>
  <c r="G28" i="8"/>
  <c r="G27" i="8" s="1"/>
  <c r="D28" i="8"/>
  <c r="D27" i="8" s="1"/>
  <c r="E39" i="8" l="1"/>
  <c r="C12" i="8" l="1"/>
  <c r="D26" i="8" l="1"/>
  <c r="C26" i="8"/>
  <c r="G25" i="8"/>
  <c r="F25" i="8"/>
  <c r="G18" i="8"/>
  <c r="F18" i="8"/>
  <c r="E18" i="8"/>
  <c r="G17" i="8"/>
  <c r="F17" i="8"/>
  <c r="E17" i="8"/>
  <c r="E11" i="8" l="1"/>
  <c r="F11" i="8"/>
  <c r="G11" i="8"/>
  <c r="D11" i="8"/>
</calcChain>
</file>

<file path=xl/sharedStrings.xml><?xml version="1.0" encoding="utf-8"?>
<sst xmlns="http://schemas.openxmlformats.org/spreadsheetml/2006/main" count="396" uniqueCount="115">
  <si>
    <t>080</t>
  </si>
  <si>
    <t>MINISTARSTVO ZNANOSTI I OBRAZOVANJA</t>
  </si>
  <si>
    <t>3</t>
  </si>
  <si>
    <t>Rashodi poslovanja</t>
  </si>
  <si>
    <t>32</t>
  </si>
  <si>
    <t>Materijalni rashodi</t>
  </si>
  <si>
    <t>31</t>
  </si>
  <si>
    <t>Rashodi za zaposlene</t>
  </si>
  <si>
    <t>34</t>
  </si>
  <si>
    <t>Financijski rashodi</t>
  </si>
  <si>
    <t>37</t>
  </si>
  <si>
    <t>Naknade građanima i kućanstvima na temelju osiguranja i druge naknade</t>
  </si>
  <si>
    <t>4</t>
  </si>
  <si>
    <t>Rashodi za nabavu nefinancijske imovine</t>
  </si>
  <si>
    <t>42</t>
  </si>
  <si>
    <t>Rashodi za nabavu proizvedene dugotrajne imovine</t>
  </si>
  <si>
    <t>45</t>
  </si>
  <si>
    <t>Rashodi za dodatna ulaganja na nefinancijskoj imovini</t>
  </si>
  <si>
    <t>0942</t>
  </si>
  <si>
    <t>Drugi stupanj visoke naobrazbe</t>
  </si>
  <si>
    <t>41</t>
  </si>
  <si>
    <t>Rashodi za nabavu neproizvedene dugotrajne imovine</t>
  </si>
  <si>
    <t>OBNOVA ZGRADA OŠTEĆENIH U POTRESU S ENERGETSKOM OBNOVOM - NPOO (C6.1.R1-I2)</t>
  </si>
  <si>
    <t>OBNOVA INFRASTRUKTURE I OPREME U PODRUČJU OBRAZOVANJA OŠTEĆENE POTRESOM</t>
  </si>
  <si>
    <t>3705</t>
  </si>
  <si>
    <t>VISOKO OBRAZOVANJE</t>
  </si>
  <si>
    <t>08006</t>
  </si>
  <si>
    <t>Sveučilišta i veleučilišta u Republici Hrvatskoj</t>
  </si>
  <si>
    <t>A621001</t>
  </si>
  <si>
    <t>REDOVNA DJELATNOST SVEUČILIŠTA U ZAGREBU</t>
  </si>
  <si>
    <t>A621181</t>
  </si>
  <si>
    <t>A622122</t>
  </si>
  <si>
    <t>PROGRAMSKO FINANCIRANJE JAVNIH VISOKIH UČILIŠTA</t>
  </si>
  <si>
    <t>43</t>
  </si>
  <si>
    <t>A679088</t>
  </si>
  <si>
    <t>REDOVNA DJELATNOST SVEUČILIŠTA U ZAGREBU (IZ EVIDENCIJSKIH PRIHODA)</t>
  </si>
  <si>
    <t>Izdaci za dane zajmove i depozite</t>
  </si>
  <si>
    <t>K679116</t>
  </si>
  <si>
    <t>K679119</t>
  </si>
  <si>
    <t>11</t>
  </si>
  <si>
    <t>Opći prihodi i primici</t>
  </si>
  <si>
    <t>Ostali prihodi za posebne namjene</t>
  </si>
  <si>
    <t>12</t>
  </si>
  <si>
    <t>Sredstva učešća za pomoći</t>
  </si>
  <si>
    <t>52</t>
  </si>
  <si>
    <t>Ostale pomoći</t>
  </si>
  <si>
    <t>581</t>
  </si>
  <si>
    <t>Mehanizam za oporavak i otpornost</t>
  </si>
  <si>
    <t>5761</t>
  </si>
  <si>
    <t>Fond solidarnosti Europske unije – potre</t>
  </si>
  <si>
    <t>Vlastiti prihodi</t>
  </si>
  <si>
    <t>61</t>
  </si>
  <si>
    <t>Donacije</t>
  </si>
  <si>
    <t>71</t>
  </si>
  <si>
    <t>Dodatna ulaganja na građevinskim objektima</t>
  </si>
  <si>
    <t>Prijevozna sredstva</t>
  </si>
  <si>
    <t>Prihod od nefinanc. Imovine i naknade štete</t>
  </si>
  <si>
    <t>K679106.003</t>
  </si>
  <si>
    <t>RAZVOJ UNAPREĐENJE I PROVEDBA STRUČNOG</t>
  </si>
  <si>
    <t>Izdaci za jamčevne pologe</t>
  </si>
  <si>
    <t>369</t>
  </si>
  <si>
    <t>ULAGANJE U ZNANOST I INOPVACIJE (SIIF)</t>
  </si>
  <si>
    <t>Prijenosi između proračunskog korisnika unutar općeg proračuna</t>
  </si>
  <si>
    <t>EUROPSKI SOCIJALNI FOND (ESF)</t>
  </si>
  <si>
    <t>EUROPSKI FOND ZA REGIONALNI RAZVOJ (EFRR)</t>
  </si>
  <si>
    <t>Pomoći dane u inozemstvo unutar općeg proračuna</t>
  </si>
  <si>
    <t>Rashodi na dodatna ulaganja na nefinancijskoj imovini</t>
  </si>
  <si>
    <t>5762</t>
  </si>
  <si>
    <t>K679125</t>
  </si>
  <si>
    <t>Tekuće donacije u novcu</t>
  </si>
  <si>
    <t>38</t>
  </si>
  <si>
    <t>'OBNOVA ZGRADA OŠTEĆENIH U POTRESU S ENERGETSKOM OBNOVOM - NPOO (C6.1.R1-I2)</t>
  </si>
  <si>
    <t>K679119 'NPOO (C6.1.R1-I2)</t>
  </si>
  <si>
    <t>IZVRŠENJE
2024.</t>
  </si>
  <si>
    <t>TEKUĆI PLAN
2025.</t>
  </si>
  <si>
    <t>PLAN 
2026.</t>
  </si>
  <si>
    <t>PROJEKCIJA 
2027.</t>
  </si>
  <si>
    <t>PROJEKCIJA 
2028.</t>
  </si>
  <si>
    <t>A111111</t>
  </si>
  <si>
    <t>Ostali rashodi</t>
  </si>
  <si>
    <t>A222222</t>
  </si>
  <si>
    <t>II. POSEBNI DIO FINANCIJSKOG PLANA</t>
  </si>
  <si>
    <t>MJESTO I DATUM: Zagreb, 06.prosinca 2025.</t>
  </si>
  <si>
    <t>OSOBA ZA KONTAKTIRANJE: Kristina Dedi univ.mag.oec</t>
  </si>
  <si>
    <t>EMAIL ZA KONTAKT: kdedi@sumfak.unizg.hr</t>
  </si>
  <si>
    <t>RKP-NAZIV PRORAČUNSKOG KORISNIKA: 1896 Sveučilište u Zagrebu Fakultet šumarstva i drvne tehnologije</t>
  </si>
  <si>
    <t>TELEFON ZA KONTAKT: 01-2352-459</t>
  </si>
  <si>
    <t>OPĆI PRIHODI I PRIMICI</t>
  </si>
  <si>
    <t>VLASTITI PRIHODI</t>
  </si>
  <si>
    <t>OSTALI PRIHODI ZA POSEBNE NAMJENE</t>
  </si>
  <si>
    <t>POMOĆI IZ DRŽAVNOG PRORAČUNA</t>
  </si>
  <si>
    <t>POMOĆI EU</t>
  </si>
  <si>
    <t xml:space="preserve">PROGRAMI UNIJE </t>
  </si>
  <si>
    <t>OSTALE POMOĆI</t>
  </si>
  <si>
    <t xml:space="preserve">EUROPSKI FOND ZA REGIONALNI RAZVOJ </t>
  </si>
  <si>
    <t>MEHANIZAM ZA OPORAVAK I OTPORNOST (NPOO)</t>
  </si>
  <si>
    <t>DONACIJE</t>
  </si>
  <si>
    <t>PRIHODI OD PRODAJE ILI ZAMJENE NEFINANCIJSKE IMOVINE I NAKNADE S NASLOVA OSIGURANJA</t>
  </si>
  <si>
    <t>Sveučilište u Zagrebu Fakultet šumarstva i drvne tehnologije</t>
  </si>
  <si>
    <t>PROGRAMSKO I OSTALO FINANCIRANJE SVEUČILIŠTA U ZAGREBU  – IZ EVIDENCIJSKIH PRIHODA</t>
  </si>
  <si>
    <t>A557042</t>
  </si>
  <si>
    <t>PROGRAM DOKTORANADA I POSLIJEDOKTORANADA HRVATSKE ZAKLADE ZA ZNANOST</t>
  </si>
  <si>
    <t>A733073</t>
  </si>
  <si>
    <t>PROGRAM RAZVOJA KARIJERA MLADIH ISTRAŽIVAČA-IZOBRAZBA NOVIH DOKTORA ZNANOSTI -NPOO</t>
  </si>
  <si>
    <t>A444444</t>
  </si>
  <si>
    <t>PROGRAM PREKOGRANIČNE SURADNJE UPRAVLJĆKO TIJELO IZ INOZEMSTVA</t>
  </si>
  <si>
    <t>BROJČANA OZNAKA I NAZIV</t>
  </si>
  <si>
    <t>OSTVARENJE/IZVRŠENJE 
2024.</t>
  </si>
  <si>
    <t>TEKUĆI PLAN 
2025.</t>
  </si>
  <si>
    <t>PREDFINANCIRANJE IZ IZVORA 11 OPĆI PRIHODI I PRIMICI</t>
  </si>
  <si>
    <t>PRAVILNIK O PRORAČUNSKIM KLASIFIKACIJAMA DO 31.12.2024.</t>
  </si>
  <si>
    <t>Zagreb, 09. prosinca 2025.</t>
  </si>
  <si>
    <t xml:space="preserve">                                                                                                                   Dekan:</t>
  </si>
  <si>
    <t xml:space="preserve">                                                                                               ____________________________                                       </t>
  </si>
  <si>
    <t xml:space="preserve">                                                                                                  Prof.dr.sc. Josip Margaletić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</si>
</sst>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b/>
      <sz val="16"/>
      <color theme="1"/>
      <name val="Calibri Light"/>
      <family val="2"/>
      <charset val="238"/>
      <scheme val="major"/>
    </font>
    <font>
      <b/>
      <sz val="10"/>
      <color indexed="8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b/>
      <sz val="8"/>
      <name val="Times New Roman"/>
      <family val="1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9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18"/>
      </left>
      <right/>
      <top style="thin">
        <color indexed="18"/>
      </top>
      <bottom style="thin">
        <color auto="1"/>
      </bottom>
      <diagonal/>
    </border>
    <border>
      <left/>
      <right/>
      <top style="thin">
        <color indexed="18"/>
      </top>
      <bottom style="thin">
        <color auto="1"/>
      </bottom>
      <diagonal/>
    </border>
    <border>
      <left/>
      <right style="thin">
        <color indexed="18"/>
      </right>
      <top style="thin">
        <color indexed="18"/>
      </top>
      <bottom style="thin">
        <color auto="1"/>
      </bottom>
      <diagonal/>
    </border>
  </borders>
  <cellStyleXfs count="68">
    <xf numFmtId="0" fontId="0" fillId="0" borderId="0"/>
    <xf numFmtId="0" fontId="2" fillId="2" borderId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9" borderId="0" applyNumberFormat="0" applyBorder="0" applyAlignment="0" applyProtection="0"/>
    <xf numFmtId="0" fontId="10" fillId="14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0" fillId="12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0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5" fillId="2" borderId="0"/>
    <xf numFmtId="4" fontId="3" fillId="28" borderId="1" applyNumberFormat="0" applyProtection="0">
      <alignment vertical="center"/>
    </xf>
    <xf numFmtId="4" fontId="14" fillId="29" borderId="1" applyNumberFormat="0" applyProtection="0">
      <alignment vertical="center"/>
    </xf>
    <xf numFmtId="4" fontId="3" fillId="29" borderId="1" applyNumberFormat="0" applyProtection="0">
      <alignment horizontal="left" vertical="center" indent="1"/>
    </xf>
    <xf numFmtId="0" fontId="7" fillId="28" borderId="2" applyNumberFormat="0" applyProtection="0">
      <alignment horizontal="left" vertical="top" indent="1"/>
    </xf>
    <xf numFmtId="4" fontId="3" fillId="30" borderId="1" applyNumberFormat="0" applyProtection="0">
      <alignment horizontal="left" vertical="center" indent="1"/>
    </xf>
    <xf numFmtId="4" fontId="3" fillId="31" borderId="1" applyNumberFormat="0" applyProtection="0">
      <alignment horizontal="right" vertical="center"/>
    </xf>
    <xf numFmtId="4" fontId="3" fillId="32" borderId="1" applyNumberFormat="0" applyProtection="0">
      <alignment horizontal="right" vertical="center"/>
    </xf>
    <xf numFmtId="4" fontId="3" fillId="33" borderId="3" applyNumberFormat="0" applyProtection="0">
      <alignment horizontal="right" vertical="center"/>
    </xf>
    <xf numFmtId="4" fontId="3" fillId="9" borderId="1" applyNumberFormat="0" applyProtection="0">
      <alignment horizontal="right" vertical="center"/>
    </xf>
    <xf numFmtId="4" fontId="3" fillId="34" borderId="1" applyNumberFormat="0" applyProtection="0">
      <alignment horizontal="right" vertical="center"/>
    </xf>
    <xf numFmtId="4" fontId="3" fillId="35" borderId="1" applyNumberFormat="0" applyProtection="0">
      <alignment horizontal="right" vertical="center"/>
    </xf>
    <xf numFmtId="4" fontId="3" fillId="7" borderId="1" applyNumberFormat="0" applyProtection="0">
      <alignment horizontal="right" vertical="center"/>
    </xf>
    <xf numFmtId="4" fontId="3" fillId="4" borderId="1" applyNumberFormat="0" applyProtection="0">
      <alignment horizontal="right" vertical="center"/>
    </xf>
    <xf numFmtId="4" fontId="3" fillId="36" borderId="1" applyNumberFormat="0" applyProtection="0">
      <alignment horizontal="right" vertical="center"/>
    </xf>
    <xf numFmtId="4" fontId="3" fillId="37" borderId="3" applyNumberFormat="0" applyProtection="0">
      <alignment horizontal="left" vertical="center" indent="1"/>
    </xf>
    <xf numFmtId="4" fontId="6" fillId="8" borderId="3" applyNumberFormat="0" applyProtection="0">
      <alignment horizontal="left" vertical="center" indent="1"/>
    </xf>
    <xf numFmtId="4" fontId="6" fillId="8" borderId="3" applyNumberFormat="0" applyProtection="0">
      <alignment horizontal="left" vertical="center" indent="1"/>
    </xf>
    <xf numFmtId="4" fontId="3" fillId="3" borderId="1" applyNumberFormat="0" applyProtection="0">
      <alignment horizontal="right" vertical="center"/>
    </xf>
    <xf numFmtId="4" fontId="3" fillId="5" borderId="3" applyNumberFormat="0" applyProtection="0">
      <alignment horizontal="left" vertical="center" indent="1"/>
    </xf>
    <xf numFmtId="4" fontId="3" fillId="3" borderId="3" applyNumberFormat="0" applyProtection="0">
      <alignment horizontal="left" vertical="center" indent="1"/>
    </xf>
    <xf numFmtId="0" fontId="3" fillId="6" borderId="1" applyNumberFormat="0" applyProtection="0">
      <alignment horizontal="left" vertical="center" indent="1"/>
    </xf>
    <xf numFmtId="0" fontId="3" fillId="8" borderId="2" applyNumberFormat="0" applyProtection="0">
      <alignment horizontal="left" vertical="top" indent="1"/>
    </xf>
    <xf numFmtId="0" fontId="3" fillId="38" borderId="1" applyNumberFormat="0" applyProtection="0">
      <alignment horizontal="left" vertical="center" indent="1"/>
    </xf>
    <xf numFmtId="0" fontId="3" fillId="3" borderId="2" applyNumberFormat="0" applyProtection="0">
      <alignment horizontal="left" vertical="top" indent="1"/>
    </xf>
    <xf numFmtId="0" fontId="3" fillId="39" borderId="1" applyNumberFormat="0" applyProtection="0">
      <alignment horizontal="left" vertical="center" indent="1"/>
    </xf>
    <xf numFmtId="0" fontId="3" fillId="39" borderId="2" applyNumberFormat="0" applyProtection="0">
      <alignment horizontal="left" vertical="top" indent="1"/>
    </xf>
    <xf numFmtId="0" fontId="3" fillId="5" borderId="1" applyNumberFormat="0" applyProtection="0">
      <alignment horizontal="left" vertical="center" indent="1"/>
    </xf>
    <xf numFmtId="0" fontId="3" fillId="5" borderId="2" applyNumberFormat="0" applyProtection="0">
      <alignment horizontal="left" vertical="top" indent="1"/>
    </xf>
    <xf numFmtId="0" fontId="3" fillId="40" borderId="4" applyNumberFormat="0">
      <protection locked="0"/>
    </xf>
    <xf numFmtId="0" fontId="4" fillId="8" borderId="5" applyBorder="0"/>
    <xf numFmtId="4" fontId="5" fillId="41" borderId="2" applyNumberFormat="0" applyProtection="0">
      <alignment vertical="center"/>
    </xf>
    <xf numFmtId="4" fontId="14" fillId="42" borderId="6" applyNumberFormat="0" applyProtection="0">
      <alignment vertical="center"/>
    </xf>
    <xf numFmtId="4" fontId="5" fillId="6" borderId="2" applyNumberFormat="0" applyProtection="0">
      <alignment horizontal="left" vertical="center" indent="1"/>
    </xf>
    <xf numFmtId="0" fontId="5" fillId="41" borderId="2" applyNumberFormat="0" applyProtection="0">
      <alignment horizontal="left" vertical="top" indent="1"/>
    </xf>
    <xf numFmtId="4" fontId="3" fillId="0" borderId="1" applyNumberFormat="0" applyProtection="0">
      <alignment horizontal="right" vertical="center"/>
    </xf>
    <xf numFmtId="4" fontId="14" fillId="43" borderId="1" applyNumberFormat="0" applyProtection="0">
      <alignment horizontal="right" vertical="center"/>
    </xf>
    <xf numFmtId="4" fontId="3" fillId="30" borderId="1" applyNumberFormat="0" applyProtection="0">
      <alignment horizontal="left" vertical="center" indent="1"/>
    </xf>
    <xf numFmtId="0" fontId="5" fillId="3" borderId="2" applyNumberFormat="0" applyProtection="0">
      <alignment horizontal="left" vertical="top" indent="1"/>
    </xf>
    <xf numFmtId="4" fontId="8" fillId="44" borderId="3" applyNumberFormat="0" applyProtection="0">
      <alignment horizontal="left" vertical="center" indent="1"/>
    </xf>
    <xf numFmtId="0" fontId="3" fillId="45" borderId="6"/>
    <xf numFmtId="4" fontId="9" fillId="40" borderId="1" applyNumberFormat="0" applyProtection="0">
      <alignment horizontal="right" vertical="center"/>
    </xf>
    <xf numFmtId="0" fontId="13" fillId="0" borderId="0" applyNumberFormat="0" applyFill="0" applyBorder="0" applyAlignment="0" applyProtection="0"/>
    <xf numFmtId="0" fontId="3" fillId="5" borderId="1" applyNumberFormat="0" applyProtection="0">
      <alignment horizontal="left" vertical="center" indent="1"/>
    </xf>
    <xf numFmtId="4" fontId="3" fillId="0" borderId="1" applyNumberFormat="0" applyProtection="0">
      <alignment horizontal="right" vertical="center"/>
    </xf>
  </cellStyleXfs>
  <cellXfs count="63">
    <xf numFmtId="0" fontId="0" fillId="0" borderId="0" xfId="0"/>
    <xf numFmtId="0" fontId="1" fillId="0" borderId="0" xfId="0" applyFont="1"/>
    <xf numFmtId="0" fontId="3" fillId="0" borderId="1" xfId="66" quotePrefix="1" applyFill="1" applyAlignment="1">
      <alignment horizontal="left" vertical="center" indent="7"/>
    </xf>
    <xf numFmtId="0" fontId="3" fillId="0" borderId="1" xfId="66" quotePrefix="1" applyFill="1">
      <alignment horizontal="left" vertical="center" indent="1"/>
    </xf>
    <xf numFmtId="3" fontId="3" fillId="0" borderId="1" xfId="67" applyNumberFormat="1" applyFill="1">
      <alignment horizontal="right" vertical="center"/>
    </xf>
    <xf numFmtId="0" fontId="3" fillId="0" borderId="1" xfId="66" quotePrefix="1" applyFill="1" applyAlignment="1">
      <alignment horizontal="left" vertical="center" indent="9"/>
    </xf>
    <xf numFmtId="0" fontId="0" fillId="0" borderId="0" xfId="0" applyBorder="1"/>
    <xf numFmtId="0" fontId="16" fillId="0" borderId="0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24" fillId="0" borderId="7" xfId="66" applyFont="1" applyFill="1" applyBorder="1" applyAlignment="1">
      <alignment horizontal="left" vertical="center" indent="7"/>
    </xf>
    <xf numFmtId="0" fontId="24" fillId="0" borderId="7" xfId="66" quotePrefix="1" applyFont="1" applyFill="1" applyBorder="1">
      <alignment horizontal="left" vertical="center" indent="1"/>
    </xf>
    <xf numFmtId="3" fontId="24" fillId="0" borderId="7" xfId="67" applyNumberFormat="1" applyFont="1" applyFill="1" applyBorder="1">
      <alignment horizontal="right" vertical="center"/>
    </xf>
    <xf numFmtId="0" fontId="23" fillId="46" borderId="6" xfId="0" applyFont="1" applyFill="1" applyBorder="1" applyAlignment="1">
      <alignment horizontal="center" vertical="center" wrapText="1"/>
    </xf>
    <xf numFmtId="0" fontId="23" fillId="46" borderId="6" xfId="0" quotePrefix="1" applyFont="1" applyFill="1" applyBorder="1" applyAlignment="1">
      <alignment horizontal="center" vertical="center" wrapText="1"/>
    </xf>
    <xf numFmtId="0" fontId="18" fillId="46" borderId="7" xfId="0" quotePrefix="1" applyFont="1" applyFill="1" applyBorder="1" applyAlignment="1">
      <alignment horizontal="center" vertical="center" wrapText="1"/>
    </xf>
    <xf numFmtId="0" fontId="18" fillId="46" borderId="7" xfId="0" applyNumberFormat="1" applyFont="1" applyFill="1" applyBorder="1" applyAlignment="1" applyProtection="1">
      <alignment horizontal="center" vertical="center" wrapText="1"/>
    </xf>
    <xf numFmtId="0" fontId="25" fillId="46" borderId="7" xfId="48" quotePrefix="1" applyFont="1" applyFill="1" applyBorder="1" applyAlignment="1">
      <alignment horizontal="left" vertical="center" indent="4"/>
    </xf>
    <xf numFmtId="0" fontId="25" fillId="46" borderId="7" xfId="48" quotePrefix="1" applyFont="1" applyFill="1" applyBorder="1" applyAlignment="1">
      <alignment horizontal="left" vertical="center" indent="1"/>
    </xf>
    <xf numFmtId="3" fontId="25" fillId="46" borderId="7" xfId="67" applyNumberFormat="1" applyFont="1" applyFill="1" applyBorder="1">
      <alignment horizontal="right" vertical="center"/>
    </xf>
    <xf numFmtId="0" fontId="24" fillId="0" borderId="6" xfId="66" applyFont="1" applyFill="1" applyBorder="1" applyAlignment="1">
      <alignment horizontal="left" vertical="center" indent="7"/>
    </xf>
    <xf numFmtId="0" fontId="24" fillId="0" borderId="6" xfId="66" quotePrefix="1" applyFont="1" applyFill="1" applyBorder="1">
      <alignment horizontal="left" vertical="center" indent="1"/>
    </xf>
    <xf numFmtId="3" fontId="24" fillId="0" borderId="6" xfId="67" applyNumberFormat="1" applyFont="1" applyFill="1" applyBorder="1">
      <alignment horizontal="right" vertical="center"/>
    </xf>
    <xf numFmtId="0" fontId="17" fillId="0" borderId="1" xfId="66" quotePrefix="1" applyFont="1" applyFill="1" applyAlignment="1">
      <alignment horizontal="left" vertical="center" indent="5"/>
    </xf>
    <xf numFmtId="0" fontId="17" fillId="0" borderId="1" xfId="66" quotePrefix="1" applyFont="1" applyFill="1" applyAlignment="1">
      <alignment horizontal="left" vertical="center" wrapText="1" indent="1"/>
    </xf>
    <xf numFmtId="0" fontId="17" fillId="0" borderId="1" xfId="66" quotePrefix="1" applyFont="1" applyFill="1">
      <alignment horizontal="left" vertical="center" indent="1"/>
    </xf>
    <xf numFmtId="0" fontId="17" fillId="0" borderId="1" xfId="66" quotePrefix="1" applyFont="1" applyFill="1" applyAlignment="1">
      <alignment horizontal="left" vertical="center" indent="7"/>
    </xf>
    <xf numFmtId="3" fontId="17" fillId="0" borderId="1" xfId="67" applyNumberFormat="1" applyFont="1" applyFill="1">
      <alignment horizontal="right" vertical="center"/>
    </xf>
    <xf numFmtId="3" fontId="27" fillId="0" borderId="6" xfId="58" applyNumberFormat="1" applyFont="1" applyFill="1" applyBorder="1" applyProtection="1">
      <alignment horizontal="right" vertical="center"/>
      <protection locked="0"/>
    </xf>
    <xf numFmtId="3" fontId="27" fillId="0" borderId="6" xfId="58" applyNumberFormat="1" applyFont="1" applyFill="1" applyBorder="1">
      <alignment horizontal="right" vertical="center"/>
    </xf>
    <xf numFmtId="0" fontId="27" fillId="0" borderId="6" xfId="50" quotePrefix="1" applyFont="1" applyFill="1" applyBorder="1" applyAlignment="1">
      <alignment horizontal="left" vertical="center" indent="9"/>
    </xf>
    <xf numFmtId="0" fontId="27" fillId="0" borderId="6" xfId="50" quotePrefix="1" applyFont="1" applyFill="1" applyBorder="1" applyAlignment="1">
      <alignment horizontal="left" vertical="center" indent="1"/>
    </xf>
    <xf numFmtId="1" fontId="26" fillId="0" borderId="9" xfId="23" applyNumberFormat="1" applyFont="1" applyFill="1" applyBorder="1" applyAlignment="1">
      <alignment horizontal="center" vertical="center"/>
    </xf>
    <xf numFmtId="3" fontId="27" fillId="0" borderId="6" xfId="24" applyNumberFormat="1" applyFont="1" applyFill="1" applyBorder="1">
      <alignment vertical="center"/>
    </xf>
    <xf numFmtId="3" fontId="28" fillId="0" borderId="6" xfId="24" applyNumberFormat="1" applyFont="1" applyFill="1" applyBorder="1">
      <alignment vertical="center"/>
    </xf>
    <xf numFmtId="0" fontId="27" fillId="0" borderId="6" xfId="50" quotePrefix="1" applyFont="1" applyFill="1" applyBorder="1" applyAlignment="1">
      <alignment horizontal="left" vertical="center" indent="6"/>
    </xf>
    <xf numFmtId="0" fontId="27" fillId="0" borderId="6" xfId="50" quotePrefix="1" applyFont="1" applyFill="1" applyBorder="1" applyAlignment="1">
      <alignment horizontal="left" vertical="center" indent="7"/>
    </xf>
    <xf numFmtId="0" fontId="27" fillId="0" borderId="6" xfId="50" quotePrefix="1" applyFont="1" applyFill="1" applyBorder="1" applyAlignment="1">
      <alignment horizontal="left" vertical="center" indent="8"/>
    </xf>
    <xf numFmtId="3" fontId="28" fillId="0" borderId="6" xfId="58" applyNumberFormat="1" applyFont="1" applyFill="1" applyBorder="1">
      <alignment horizontal="right" vertical="center"/>
    </xf>
    <xf numFmtId="4" fontId="29" fillId="0" borderId="10" xfId="28" applyNumberFormat="1" applyFont="1" applyFill="1" applyBorder="1" applyAlignment="1">
      <alignment horizontal="center" vertical="center" wrapText="1" justifyLastLine="1"/>
    </xf>
    <xf numFmtId="0" fontId="30" fillId="0" borderId="7" xfId="0" applyNumberFormat="1" applyFont="1" applyFill="1" applyBorder="1" applyAlignment="1" applyProtection="1">
      <alignment horizontal="center" vertical="center" wrapText="1"/>
    </xf>
    <xf numFmtId="0" fontId="27" fillId="47" borderId="6" xfId="50" quotePrefix="1" applyFont="1" applyFill="1" applyBorder="1" applyAlignment="1">
      <alignment horizontal="left" vertical="center" indent="5"/>
    </xf>
    <xf numFmtId="0" fontId="27" fillId="47" borderId="6" xfId="50" quotePrefix="1" applyFont="1" applyFill="1" applyBorder="1" applyAlignment="1">
      <alignment horizontal="left" vertical="center" indent="1"/>
    </xf>
    <xf numFmtId="3" fontId="28" fillId="47" borderId="6" xfId="24" applyNumberFormat="1" applyFont="1" applyFill="1" applyBorder="1">
      <alignment vertical="center"/>
    </xf>
    <xf numFmtId="3" fontId="27" fillId="47" borderId="6" xfId="24" applyNumberFormat="1" applyFont="1" applyFill="1" applyBorder="1">
      <alignment vertical="center"/>
    </xf>
    <xf numFmtId="0" fontId="19" fillId="48" borderId="6" xfId="46" quotePrefix="1" applyFont="1" applyFill="1" applyBorder="1" applyAlignment="1">
      <alignment horizontal="left" vertical="center" indent="3"/>
    </xf>
    <xf numFmtId="0" fontId="19" fillId="48" borderId="6" xfId="46" quotePrefix="1" applyFont="1" applyFill="1" applyBorder="1" applyAlignment="1">
      <alignment horizontal="left" vertical="center" indent="1"/>
    </xf>
    <xf numFmtId="3" fontId="19" fillId="48" borderId="6" xfId="24" applyNumberFormat="1" applyFont="1" applyFill="1" applyBorder="1">
      <alignment vertical="center"/>
    </xf>
    <xf numFmtId="0" fontId="27" fillId="48" borderId="6" xfId="48" quotePrefix="1" applyFont="1" applyFill="1" applyBorder="1" applyAlignment="1">
      <alignment horizontal="left" vertical="center" indent="4"/>
    </xf>
    <xf numFmtId="0" fontId="27" fillId="48" borderId="6" xfId="48" quotePrefix="1" applyFont="1" applyFill="1" applyBorder="1" applyAlignment="1">
      <alignment horizontal="left" vertical="center" indent="1"/>
    </xf>
    <xf numFmtId="3" fontId="27" fillId="48" borderId="6" xfId="24" applyNumberFormat="1" applyFont="1" applyFill="1" applyBorder="1">
      <alignment vertical="center"/>
    </xf>
    <xf numFmtId="0" fontId="32" fillId="0" borderId="0" xfId="0" applyFont="1" applyAlignment="1">
      <alignment horizontal="justify"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3" fontId="29" fillId="0" borderId="8" xfId="23" applyNumberFormat="1" applyFont="1" applyFill="1" applyBorder="1" applyAlignment="1">
      <alignment horizontal="center" vertical="center" wrapText="1" justifyLastLine="1"/>
    </xf>
    <xf numFmtId="3" fontId="29" fillId="0" borderId="9" xfId="23" applyNumberFormat="1" applyFont="1" applyFill="1" applyBorder="1" applyAlignment="1">
      <alignment horizontal="center" vertical="center" wrapText="1" justifyLastLine="1"/>
    </xf>
    <xf numFmtId="3" fontId="26" fillId="0" borderId="8" xfId="23" applyNumberFormat="1" applyFont="1" applyFill="1" applyBorder="1" applyAlignment="1">
      <alignment horizontal="center" vertical="center" wrapText="1" justifyLastLine="1"/>
    </xf>
    <xf numFmtId="3" fontId="26" fillId="0" borderId="9" xfId="23" applyNumberFormat="1" applyFont="1" applyFill="1" applyBorder="1" applyAlignment="1">
      <alignment horizontal="center" vertical="center" wrapText="1" justifyLastLine="1"/>
    </xf>
    <xf numFmtId="0" fontId="3" fillId="0" borderId="11" xfId="66" quotePrefix="1" applyFill="1" applyBorder="1" applyAlignment="1">
      <alignment horizontal="center" vertical="center"/>
    </xf>
    <xf numFmtId="0" fontId="3" fillId="0" borderId="12" xfId="66" quotePrefix="1" applyFill="1" applyBorder="1" applyAlignment="1">
      <alignment horizontal="center" vertical="center"/>
    </xf>
    <xf numFmtId="0" fontId="3" fillId="0" borderId="13" xfId="66" quotePrefix="1" applyFill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22" fillId="0" borderId="0" xfId="0" applyFont="1" applyFill="1" applyAlignment="1">
      <alignment horizontal="center"/>
    </xf>
  </cellXfs>
  <cellStyles count="68">
    <cellStyle name="Accent1 - 20%" xfId="2" xr:uid="{00000000-0005-0000-0000-000000000000}"/>
    <cellStyle name="Accent1 - 40%" xfId="3" xr:uid="{00000000-0005-0000-0000-000001000000}"/>
    <cellStyle name="Accent1 - 60%" xfId="4" xr:uid="{00000000-0005-0000-0000-000002000000}"/>
    <cellStyle name="Accent2 - 20%" xfId="5" xr:uid="{00000000-0005-0000-0000-000003000000}"/>
    <cellStyle name="Accent2 - 40%" xfId="6" xr:uid="{00000000-0005-0000-0000-000004000000}"/>
    <cellStyle name="Accent2 - 60%" xfId="7" xr:uid="{00000000-0005-0000-0000-000005000000}"/>
    <cellStyle name="Accent3 - 20%" xfId="8" xr:uid="{00000000-0005-0000-0000-000006000000}"/>
    <cellStyle name="Accent3 - 40%" xfId="9" xr:uid="{00000000-0005-0000-0000-000007000000}"/>
    <cellStyle name="Accent3 - 60%" xfId="10" xr:uid="{00000000-0005-0000-0000-000008000000}"/>
    <cellStyle name="Accent4 - 20%" xfId="11" xr:uid="{00000000-0005-0000-0000-000009000000}"/>
    <cellStyle name="Accent4 - 40%" xfId="12" xr:uid="{00000000-0005-0000-0000-00000A000000}"/>
    <cellStyle name="Accent4 - 60%" xfId="13" xr:uid="{00000000-0005-0000-0000-00000B000000}"/>
    <cellStyle name="Accent5 - 20%" xfId="14" xr:uid="{00000000-0005-0000-0000-00000C000000}"/>
    <cellStyle name="Accent5 - 40%" xfId="15" xr:uid="{00000000-0005-0000-0000-00000D000000}"/>
    <cellStyle name="Accent5 - 60%" xfId="16" xr:uid="{00000000-0005-0000-0000-00000E000000}"/>
    <cellStyle name="Accent6 - 20%" xfId="17" xr:uid="{00000000-0005-0000-0000-00000F000000}"/>
    <cellStyle name="Accent6 - 40%" xfId="18" xr:uid="{00000000-0005-0000-0000-000010000000}"/>
    <cellStyle name="Accent6 - 60%" xfId="19" xr:uid="{00000000-0005-0000-0000-000011000000}"/>
    <cellStyle name="Emphasis 1" xfId="20" xr:uid="{00000000-0005-0000-0000-000012000000}"/>
    <cellStyle name="Emphasis 2" xfId="21" xr:uid="{00000000-0005-0000-0000-000013000000}"/>
    <cellStyle name="Emphasis 3" xfId="22" xr:uid="{00000000-0005-0000-0000-000014000000}"/>
    <cellStyle name="Normal" xfId="0" builtinId="0"/>
    <cellStyle name="Normal 2" xfId="23" xr:uid="{00000000-0005-0000-0000-000016000000}"/>
    <cellStyle name="Normal 3" xfId="1" xr:uid="{00000000-0005-0000-0000-000017000000}"/>
    <cellStyle name="SAPBEXaggData" xfId="24" xr:uid="{00000000-0005-0000-0000-000018000000}"/>
    <cellStyle name="SAPBEXaggDataEmph" xfId="25" xr:uid="{00000000-0005-0000-0000-000019000000}"/>
    <cellStyle name="SAPBEXaggItem" xfId="26" xr:uid="{00000000-0005-0000-0000-00001A000000}"/>
    <cellStyle name="SAPBEXaggItemX" xfId="27" xr:uid="{00000000-0005-0000-0000-00001B000000}"/>
    <cellStyle name="SAPBEXchaText" xfId="28" xr:uid="{00000000-0005-0000-0000-00001C000000}"/>
    <cellStyle name="SAPBEXexcBad7" xfId="29" xr:uid="{00000000-0005-0000-0000-00001D000000}"/>
    <cellStyle name="SAPBEXexcBad8" xfId="30" xr:uid="{00000000-0005-0000-0000-00001E000000}"/>
    <cellStyle name="SAPBEXexcBad9" xfId="31" xr:uid="{00000000-0005-0000-0000-00001F000000}"/>
    <cellStyle name="SAPBEXexcCritical4" xfId="32" xr:uid="{00000000-0005-0000-0000-000020000000}"/>
    <cellStyle name="SAPBEXexcCritical5" xfId="33" xr:uid="{00000000-0005-0000-0000-000021000000}"/>
    <cellStyle name="SAPBEXexcCritical6" xfId="34" xr:uid="{00000000-0005-0000-0000-000022000000}"/>
    <cellStyle name="SAPBEXexcGood1" xfId="35" xr:uid="{00000000-0005-0000-0000-000023000000}"/>
    <cellStyle name="SAPBEXexcGood2" xfId="36" xr:uid="{00000000-0005-0000-0000-000024000000}"/>
    <cellStyle name="SAPBEXexcGood3" xfId="37" xr:uid="{00000000-0005-0000-0000-000025000000}"/>
    <cellStyle name="SAPBEXfilterDrill" xfId="38" xr:uid="{00000000-0005-0000-0000-000026000000}"/>
    <cellStyle name="SAPBEXfilterItem" xfId="39" xr:uid="{00000000-0005-0000-0000-000027000000}"/>
    <cellStyle name="SAPBEXfilterText" xfId="40" xr:uid="{00000000-0005-0000-0000-000028000000}"/>
    <cellStyle name="SAPBEXformats" xfId="41" xr:uid="{00000000-0005-0000-0000-000029000000}"/>
    <cellStyle name="SAPBEXheaderItem" xfId="42" xr:uid="{00000000-0005-0000-0000-00002A000000}"/>
    <cellStyle name="SAPBEXheaderText" xfId="43" xr:uid="{00000000-0005-0000-0000-00002B000000}"/>
    <cellStyle name="SAPBEXHLevel0" xfId="44" xr:uid="{00000000-0005-0000-0000-00002C000000}"/>
    <cellStyle name="SAPBEXHLevel0X" xfId="45" xr:uid="{00000000-0005-0000-0000-00002D000000}"/>
    <cellStyle name="SAPBEXHLevel1" xfId="46" xr:uid="{00000000-0005-0000-0000-00002E000000}"/>
    <cellStyle name="SAPBEXHLevel1X" xfId="47" xr:uid="{00000000-0005-0000-0000-00002F000000}"/>
    <cellStyle name="SAPBEXHLevel2" xfId="48" xr:uid="{00000000-0005-0000-0000-000030000000}"/>
    <cellStyle name="SAPBEXHLevel2X" xfId="49" xr:uid="{00000000-0005-0000-0000-000031000000}"/>
    <cellStyle name="SAPBEXHLevel3" xfId="50" xr:uid="{00000000-0005-0000-0000-000032000000}"/>
    <cellStyle name="SAPBEXHLevel3 2" xfId="66" xr:uid="{2DCE3722-03D8-4910-992E-8AB720BC396E}"/>
    <cellStyle name="SAPBEXHLevel3X" xfId="51" xr:uid="{00000000-0005-0000-0000-000033000000}"/>
    <cellStyle name="SAPBEXinputData" xfId="52" xr:uid="{00000000-0005-0000-0000-000034000000}"/>
    <cellStyle name="SAPBEXItemHeader" xfId="53" xr:uid="{00000000-0005-0000-0000-000035000000}"/>
    <cellStyle name="SAPBEXresData" xfId="54" xr:uid="{00000000-0005-0000-0000-000036000000}"/>
    <cellStyle name="SAPBEXresDataEmph" xfId="55" xr:uid="{00000000-0005-0000-0000-000037000000}"/>
    <cellStyle name="SAPBEXresItem" xfId="56" xr:uid="{00000000-0005-0000-0000-000038000000}"/>
    <cellStyle name="SAPBEXresItemX" xfId="57" xr:uid="{00000000-0005-0000-0000-000039000000}"/>
    <cellStyle name="SAPBEXstdData" xfId="58" xr:uid="{00000000-0005-0000-0000-00003A000000}"/>
    <cellStyle name="SAPBEXstdData 2" xfId="67" xr:uid="{659D1244-E973-44A2-92F3-5EF2EC7E7275}"/>
    <cellStyle name="SAPBEXstdDataEmph" xfId="59" xr:uid="{00000000-0005-0000-0000-00003B000000}"/>
    <cellStyle name="SAPBEXstdItem" xfId="60" xr:uid="{00000000-0005-0000-0000-00003C000000}"/>
    <cellStyle name="SAPBEXstdItemX" xfId="61" xr:uid="{00000000-0005-0000-0000-00003D000000}"/>
    <cellStyle name="SAPBEXtitle" xfId="62" xr:uid="{00000000-0005-0000-0000-00003E000000}"/>
    <cellStyle name="SAPBEXunassignedItem" xfId="63" xr:uid="{00000000-0005-0000-0000-00003F000000}"/>
    <cellStyle name="SAPBEXundefined" xfId="64" xr:uid="{00000000-0005-0000-0000-000040000000}"/>
    <cellStyle name="Sheet Title" xfId="65" xr:uid="{00000000-0005-0000-0000-00004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/Desktop/2022/FINANCIJSKI%20PLAN%202023-2025/2023-2025/POSEBNI%20DIO/Prijedlog%20fin.%20plana_2022-2024%20za%20posebni%20dio%2003.12.21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ći dio"/>
      <sheetName val="Plan prihoda za unos u SAP"/>
      <sheetName val="Plan rashoda za unos u SAP"/>
      <sheetName val="ANALITIKA EU PROJEKATA"/>
      <sheetName val="PLAN PRIHODA I PRIMITAKA "/>
      <sheetName val="PLAN RASHODA I IZDATAKA"/>
      <sheetName val="PLAN IZDATAKA"/>
      <sheetName val="AKT"/>
      <sheetName val="p4"/>
      <sheetName val="prihodi"/>
    </sheetNames>
    <sheetDataSet>
      <sheetData sheetId="0" refreshError="1"/>
      <sheetData sheetId="1" refreshError="1"/>
      <sheetData sheetId="2" refreshError="1"/>
      <sheetData sheetId="3" refreshError="1">
        <row r="33">
          <cell r="E33" t="str">
            <v>K679084.005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18173-DF8F-4A19-A063-C82FE5A441FD}">
  <dimension ref="A1:G240"/>
  <sheetViews>
    <sheetView tabSelected="1" zoomScaleNormal="100" workbookViewId="0">
      <selection activeCell="I10" sqref="I10"/>
    </sheetView>
  </sheetViews>
  <sheetFormatPr defaultRowHeight="15" x14ac:dyDescent="0.25"/>
  <cols>
    <col min="1" max="1" width="16.42578125" customWidth="1"/>
    <col min="2" max="2" width="43" customWidth="1"/>
    <col min="3" max="7" width="17.140625" customWidth="1"/>
  </cols>
  <sheetData>
    <row r="1" spans="1:7" x14ac:dyDescent="0.25">
      <c r="A1" s="61" t="s">
        <v>85</v>
      </c>
      <c r="B1" s="61"/>
      <c r="C1" s="61"/>
      <c r="D1" s="61"/>
      <c r="E1" s="61"/>
      <c r="F1" s="61"/>
    </row>
    <row r="2" spans="1:7" x14ac:dyDescent="0.25">
      <c r="A2" s="61" t="s">
        <v>82</v>
      </c>
      <c r="B2" s="61"/>
      <c r="C2" s="61"/>
      <c r="D2" s="61"/>
      <c r="E2" s="61"/>
      <c r="F2" s="61"/>
    </row>
    <row r="3" spans="1:7" x14ac:dyDescent="0.25">
      <c r="A3" s="61" t="s">
        <v>83</v>
      </c>
      <c r="B3" s="61"/>
      <c r="C3" s="61"/>
      <c r="D3" s="61"/>
      <c r="E3" s="61"/>
      <c r="F3" s="61"/>
    </row>
    <row r="4" spans="1:7" x14ac:dyDescent="0.25">
      <c r="A4" s="61" t="s">
        <v>86</v>
      </c>
      <c r="B4" s="61"/>
      <c r="C4" s="61"/>
      <c r="D4" s="61"/>
      <c r="E4" s="61"/>
      <c r="F4" s="61"/>
    </row>
    <row r="5" spans="1:7" x14ac:dyDescent="0.25">
      <c r="A5" s="61" t="s">
        <v>84</v>
      </c>
      <c r="B5" s="61"/>
      <c r="C5" s="61"/>
      <c r="D5" s="61"/>
      <c r="E5" s="61"/>
      <c r="F5" s="61"/>
    </row>
    <row r="6" spans="1:7" x14ac:dyDescent="0.25">
      <c r="A6" s="8"/>
      <c r="B6" s="8"/>
      <c r="C6" s="9"/>
      <c r="D6" s="9"/>
      <c r="E6" s="9"/>
      <c r="F6" s="9"/>
      <c r="G6" s="9"/>
    </row>
    <row r="7" spans="1:7" ht="21" x14ac:dyDescent="0.35">
      <c r="A7" s="62" t="s">
        <v>81</v>
      </c>
      <c r="B7" s="62"/>
      <c r="C7" s="62"/>
      <c r="D7" s="62"/>
      <c r="E7" s="62"/>
      <c r="F7" s="62"/>
      <c r="G7" s="62"/>
    </row>
    <row r="8" spans="1:7" ht="13.9" customHeight="1" x14ac:dyDescent="0.35">
      <c r="A8" s="7"/>
      <c r="B8" s="7"/>
      <c r="C8" s="7"/>
      <c r="D8" s="7"/>
      <c r="E8" s="7"/>
      <c r="F8" s="7"/>
      <c r="G8" s="6"/>
    </row>
    <row r="9" spans="1:7" ht="13.9" customHeight="1" x14ac:dyDescent="0.35">
      <c r="A9" s="7"/>
      <c r="B9" s="7"/>
      <c r="C9" s="7"/>
      <c r="D9" s="7"/>
      <c r="E9" s="7"/>
      <c r="F9" s="7"/>
      <c r="G9" s="6"/>
    </row>
    <row r="10" spans="1:7" ht="57" customHeight="1" x14ac:dyDescent="0.25">
      <c r="A10" s="13">
        <v>1896</v>
      </c>
      <c r="B10" s="14" t="s">
        <v>98</v>
      </c>
      <c r="C10" s="15" t="s">
        <v>73</v>
      </c>
      <c r="D10" s="15" t="s">
        <v>74</v>
      </c>
      <c r="E10" s="16" t="s">
        <v>75</v>
      </c>
      <c r="F10" s="16" t="s">
        <v>76</v>
      </c>
      <c r="G10" s="16" t="s">
        <v>77</v>
      </c>
    </row>
    <row r="11" spans="1:7" ht="15.6" customHeight="1" x14ac:dyDescent="0.25">
      <c r="A11" s="17" t="s">
        <v>24</v>
      </c>
      <c r="B11" s="18" t="s">
        <v>25</v>
      </c>
      <c r="C11" s="19">
        <f>SUM(C12:C25)</f>
        <v>29464952</v>
      </c>
      <c r="D11" s="19">
        <f t="shared" ref="D11:G11" si="0">SUM(D12:D25)</f>
        <v>26644713</v>
      </c>
      <c r="E11" s="19">
        <f t="shared" si="0"/>
        <v>14697053</v>
      </c>
      <c r="F11" s="19">
        <f t="shared" si="0"/>
        <v>14400547</v>
      </c>
      <c r="G11" s="19">
        <f t="shared" si="0"/>
        <v>14504087</v>
      </c>
    </row>
    <row r="12" spans="1:7" x14ac:dyDescent="0.25">
      <c r="A12" s="10">
        <v>11</v>
      </c>
      <c r="B12" s="11" t="s">
        <v>87</v>
      </c>
      <c r="C12" s="12">
        <f>10822422+1837</f>
        <v>10824259</v>
      </c>
      <c r="D12" s="12">
        <v>11400550</v>
      </c>
      <c r="E12" s="12">
        <v>9417102</v>
      </c>
      <c r="F12" s="12">
        <v>9487883</v>
      </c>
      <c r="G12" s="12">
        <v>9712706</v>
      </c>
    </row>
    <row r="13" spans="1:7" x14ac:dyDescent="0.25">
      <c r="A13" s="10">
        <v>31</v>
      </c>
      <c r="B13" s="11" t="s">
        <v>88</v>
      </c>
      <c r="C13" s="12">
        <v>3563417</v>
      </c>
      <c r="D13" s="12">
        <v>3171500</v>
      </c>
      <c r="E13" s="12">
        <v>3548125</v>
      </c>
      <c r="F13" s="12">
        <v>3188125</v>
      </c>
      <c r="G13" s="12">
        <v>3358125</v>
      </c>
    </row>
    <row r="14" spans="1:7" x14ac:dyDescent="0.25">
      <c r="A14" s="10">
        <v>43</v>
      </c>
      <c r="B14" s="11" t="s">
        <v>89</v>
      </c>
      <c r="C14" s="12">
        <v>464182</v>
      </c>
      <c r="D14" s="12">
        <v>643000</v>
      </c>
      <c r="E14" s="12">
        <v>670000</v>
      </c>
      <c r="F14" s="12">
        <v>770000</v>
      </c>
      <c r="G14" s="12">
        <v>770000</v>
      </c>
    </row>
    <row r="15" spans="1:7" x14ac:dyDescent="0.25">
      <c r="A15" s="10">
        <v>5011</v>
      </c>
      <c r="B15" s="11" t="s">
        <v>90</v>
      </c>
      <c r="C15" s="12">
        <v>0</v>
      </c>
      <c r="D15" s="12">
        <v>0</v>
      </c>
      <c r="E15" s="12">
        <v>94693</v>
      </c>
      <c r="F15" s="12">
        <v>30000</v>
      </c>
      <c r="G15" s="12">
        <v>30000</v>
      </c>
    </row>
    <row r="16" spans="1:7" x14ac:dyDescent="0.25">
      <c r="A16" s="20">
        <v>5012</v>
      </c>
      <c r="B16" s="11" t="s">
        <v>90</v>
      </c>
      <c r="C16" s="22">
        <v>0</v>
      </c>
      <c r="D16" s="22">
        <v>0</v>
      </c>
      <c r="E16" s="22">
        <v>29283</v>
      </c>
      <c r="F16" s="22">
        <v>12376</v>
      </c>
      <c r="G16" s="22">
        <v>7093</v>
      </c>
    </row>
    <row r="17" spans="1:7" x14ac:dyDescent="0.25">
      <c r="A17" s="10">
        <v>51</v>
      </c>
      <c r="B17" s="11" t="s">
        <v>91</v>
      </c>
      <c r="C17" s="12">
        <v>0</v>
      </c>
      <c r="D17" s="12">
        <v>0</v>
      </c>
      <c r="E17" s="12">
        <f t="shared" ref="E17:G17" si="1">E206</f>
        <v>0</v>
      </c>
      <c r="F17" s="12">
        <f t="shared" si="1"/>
        <v>0</v>
      </c>
      <c r="G17" s="12">
        <f t="shared" si="1"/>
        <v>0</v>
      </c>
    </row>
    <row r="18" spans="1:7" x14ac:dyDescent="0.25">
      <c r="A18" s="10">
        <v>5100</v>
      </c>
      <c r="B18" s="11" t="s">
        <v>92</v>
      </c>
      <c r="C18" s="12">
        <v>0</v>
      </c>
      <c r="D18" s="12">
        <v>0</v>
      </c>
      <c r="E18" s="12">
        <f>E115+E126</f>
        <v>0</v>
      </c>
      <c r="F18" s="12">
        <f t="shared" ref="F18:G18" si="2">F115+F126</f>
        <v>0</v>
      </c>
      <c r="G18" s="12">
        <f t="shared" si="2"/>
        <v>0</v>
      </c>
    </row>
    <row r="19" spans="1:7" x14ac:dyDescent="0.25">
      <c r="A19" s="10">
        <v>52</v>
      </c>
      <c r="B19" s="11" t="s">
        <v>93</v>
      </c>
      <c r="C19" s="12">
        <v>397376</v>
      </c>
      <c r="D19" s="12">
        <v>242856</v>
      </c>
      <c r="E19" s="12">
        <v>0</v>
      </c>
      <c r="F19" s="12">
        <v>0</v>
      </c>
      <c r="G19" s="12">
        <v>0</v>
      </c>
    </row>
    <row r="20" spans="1:7" x14ac:dyDescent="0.25">
      <c r="A20" s="10">
        <v>563</v>
      </c>
      <c r="B20" s="11" t="s">
        <v>94</v>
      </c>
      <c r="C20" s="12">
        <v>19019</v>
      </c>
      <c r="D20" s="12">
        <v>0</v>
      </c>
      <c r="E20" s="12">
        <v>551458</v>
      </c>
      <c r="F20" s="12">
        <v>540771</v>
      </c>
      <c r="G20" s="12">
        <v>254771</v>
      </c>
    </row>
    <row r="21" spans="1:7" x14ac:dyDescent="0.25">
      <c r="A21" s="20">
        <v>575</v>
      </c>
      <c r="B21" s="21" t="s">
        <v>109</v>
      </c>
      <c r="C21" s="22">
        <v>267601</v>
      </c>
      <c r="D21" s="22">
        <v>0</v>
      </c>
      <c r="E21" s="22">
        <v>0</v>
      </c>
      <c r="F21" s="22">
        <v>0</v>
      </c>
      <c r="G21" s="22">
        <v>0</v>
      </c>
    </row>
    <row r="22" spans="1:7" x14ac:dyDescent="0.25">
      <c r="A22" s="10">
        <v>581</v>
      </c>
      <c r="B22" s="11" t="s">
        <v>95</v>
      </c>
      <c r="C22" s="12">
        <v>14419</v>
      </c>
      <c r="D22" s="12">
        <v>0</v>
      </c>
      <c r="E22" s="12">
        <v>313892</v>
      </c>
      <c r="F22" s="12">
        <v>313892</v>
      </c>
      <c r="G22" s="12">
        <v>313892</v>
      </c>
    </row>
    <row r="23" spans="1:7" x14ac:dyDescent="0.25">
      <c r="A23" s="10">
        <v>61</v>
      </c>
      <c r="B23" s="11" t="s">
        <v>96</v>
      </c>
      <c r="C23" s="12">
        <v>148644</v>
      </c>
      <c r="D23" s="12">
        <v>135775</v>
      </c>
      <c r="E23" s="12">
        <v>57500</v>
      </c>
      <c r="F23" s="12">
        <v>57500</v>
      </c>
      <c r="G23" s="12">
        <v>57500</v>
      </c>
    </row>
    <row r="24" spans="1:7" x14ac:dyDescent="0.25">
      <c r="A24" s="10">
        <v>71</v>
      </c>
      <c r="B24" s="11" t="s">
        <v>97</v>
      </c>
      <c r="C24" s="12">
        <v>0</v>
      </c>
      <c r="D24" s="12">
        <v>0</v>
      </c>
      <c r="E24" s="12">
        <f>E78</f>
        <v>15000</v>
      </c>
      <c r="F24" s="12">
        <f t="shared" ref="F24:G25" si="3">F78</f>
        <v>0</v>
      </c>
      <c r="G24" s="12">
        <f t="shared" si="3"/>
        <v>0</v>
      </c>
    </row>
    <row r="25" spans="1:7" x14ac:dyDescent="0.25">
      <c r="A25" s="10">
        <v>815</v>
      </c>
      <c r="B25" s="11" t="s">
        <v>97</v>
      </c>
      <c r="C25" s="12">
        <v>13766035</v>
      </c>
      <c r="D25" s="12">
        <v>11051032</v>
      </c>
      <c r="E25" s="12">
        <v>0</v>
      </c>
      <c r="F25" s="12">
        <f t="shared" si="3"/>
        <v>0</v>
      </c>
      <c r="G25" s="12">
        <f t="shared" si="3"/>
        <v>0</v>
      </c>
    </row>
    <row r="26" spans="1:7" x14ac:dyDescent="0.25">
      <c r="A26" s="17" t="s">
        <v>24</v>
      </c>
      <c r="B26" s="18" t="s">
        <v>25</v>
      </c>
      <c r="C26" s="19">
        <f>SUM(C27:C137)</f>
        <v>158416780.38</v>
      </c>
      <c r="D26" s="19">
        <f>SUM(D27:D137)</f>
        <v>133087884</v>
      </c>
      <c r="E26" s="19">
        <f>E27+E39+E72+E84+E92</f>
        <v>14682053</v>
      </c>
      <c r="F26" s="19">
        <f t="shared" ref="F26:G26" si="4">F27+F39+F72+F84+F92</f>
        <v>14400547</v>
      </c>
      <c r="G26" s="19">
        <f t="shared" si="4"/>
        <v>14504087</v>
      </c>
    </row>
    <row r="27" spans="1:7" x14ac:dyDescent="0.25">
      <c r="A27" s="23" t="s">
        <v>78</v>
      </c>
      <c r="B27" s="25" t="s">
        <v>32</v>
      </c>
      <c r="C27" s="4">
        <f>C28</f>
        <v>0</v>
      </c>
      <c r="D27" s="4">
        <f t="shared" ref="D27:G27" si="5">D28</f>
        <v>0</v>
      </c>
      <c r="E27" s="4">
        <f t="shared" ref="E27" si="6">E28</f>
        <v>9417102</v>
      </c>
      <c r="F27" s="4">
        <f t="shared" ref="F27" si="7">F28</f>
        <v>9487883</v>
      </c>
      <c r="G27" s="4">
        <f t="shared" si="5"/>
        <v>9712706</v>
      </c>
    </row>
    <row r="28" spans="1:7" s="1" customFormat="1" x14ac:dyDescent="0.25">
      <c r="A28" s="26" t="s">
        <v>39</v>
      </c>
      <c r="B28" s="25" t="s">
        <v>40</v>
      </c>
      <c r="C28" s="27">
        <f>C29+C35</f>
        <v>0</v>
      </c>
      <c r="D28" s="27">
        <f t="shared" ref="D28:G28" si="8">D29+D35</f>
        <v>0</v>
      </c>
      <c r="E28" s="27">
        <f t="shared" ref="E28" si="9">E29+E35</f>
        <v>9417102</v>
      </c>
      <c r="F28" s="27">
        <f t="shared" ref="F28" si="10">F29+F35</f>
        <v>9487883</v>
      </c>
      <c r="G28" s="27">
        <f t="shared" si="8"/>
        <v>9712706</v>
      </c>
    </row>
    <row r="29" spans="1:7" x14ac:dyDescent="0.25">
      <c r="A29" s="2">
        <v>3</v>
      </c>
      <c r="B29" s="3" t="s">
        <v>3</v>
      </c>
      <c r="C29" s="4">
        <f>SUM(C30:C34)</f>
        <v>0</v>
      </c>
      <c r="D29" s="4">
        <f t="shared" ref="D29:G29" si="11">SUM(D30:D34)</f>
        <v>0</v>
      </c>
      <c r="E29" s="4">
        <f t="shared" si="11"/>
        <v>9292704</v>
      </c>
      <c r="F29" s="4">
        <f t="shared" si="11"/>
        <v>9350103</v>
      </c>
      <c r="G29" s="4">
        <f t="shared" si="11"/>
        <v>9501956</v>
      </c>
    </row>
    <row r="30" spans="1:7" x14ac:dyDescent="0.25">
      <c r="A30" s="5" t="s">
        <v>6</v>
      </c>
      <c r="B30" s="3" t="s">
        <v>7</v>
      </c>
      <c r="C30" s="4"/>
      <c r="D30" s="4"/>
      <c r="E30" s="4">
        <v>8363638</v>
      </c>
      <c r="F30" s="4">
        <v>8387728</v>
      </c>
      <c r="G30" s="4">
        <v>8553144</v>
      </c>
    </row>
    <row r="31" spans="1:7" x14ac:dyDescent="0.25">
      <c r="A31" s="5" t="s">
        <v>4</v>
      </c>
      <c r="B31" s="3" t="s">
        <v>5</v>
      </c>
      <c r="C31" s="4"/>
      <c r="D31" s="4"/>
      <c r="E31" s="4">
        <v>895916</v>
      </c>
      <c r="F31" s="4">
        <v>926875</v>
      </c>
      <c r="G31" s="4">
        <v>912252</v>
      </c>
    </row>
    <row r="32" spans="1:7" x14ac:dyDescent="0.25">
      <c r="A32" s="5" t="s">
        <v>8</v>
      </c>
      <c r="B32" s="3" t="s">
        <v>9</v>
      </c>
      <c r="C32" s="4"/>
      <c r="D32" s="4"/>
      <c r="E32" s="4">
        <v>33150</v>
      </c>
      <c r="F32" s="4">
        <v>35500</v>
      </c>
      <c r="G32" s="4">
        <v>36560</v>
      </c>
    </row>
    <row r="33" spans="1:7" x14ac:dyDescent="0.25">
      <c r="A33" s="5" t="s">
        <v>10</v>
      </c>
      <c r="B33" s="3" t="s">
        <v>11</v>
      </c>
      <c r="C33" s="4"/>
      <c r="D33" s="4"/>
      <c r="E33" s="4">
        <v>0</v>
      </c>
      <c r="F33" s="4">
        <v>0</v>
      </c>
      <c r="G33" s="4">
        <v>0</v>
      </c>
    </row>
    <row r="34" spans="1:7" x14ac:dyDescent="0.25">
      <c r="A34" s="5" t="s">
        <v>70</v>
      </c>
      <c r="B34" s="3" t="s">
        <v>79</v>
      </c>
      <c r="C34" s="4"/>
      <c r="D34" s="4"/>
      <c r="E34" s="4">
        <v>0</v>
      </c>
      <c r="F34" s="4">
        <v>0</v>
      </c>
      <c r="G34" s="4">
        <v>0</v>
      </c>
    </row>
    <row r="35" spans="1:7" x14ac:dyDescent="0.25">
      <c r="A35" s="2">
        <v>4</v>
      </c>
      <c r="B35" s="3" t="s">
        <v>13</v>
      </c>
      <c r="C35" s="4">
        <f>SUM(C36:C38)</f>
        <v>0</v>
      </c>
      <c r="D35" s="4">
        <f t="shared" ref="D35:G35" si="12">SUM(D36:D38)</f>
        <v>0</v>
      </c>
      <c r="E35" s="4">
        <f t="shared" ref="E35" si="13">SUM(E36:E38)</f>
        <v>124398</v>
      </c>
      <c r="F35" s="4">
        <f t="shared" ref="F35" si="14">SUM(F36:F38)</f>
        <v>137780</v>
      </c>
      <c r="G35" s="4">
        <f t="shared" si="12"/>
        <v>210750</v>
      </c>
    </row>
    <row r="36" spans="1:7" x14ac:dyDescent="0.25">
      <c r="A36" s="5" t="s">
        <v>20</v>
      </c>
      <c r="B36" s="3" t="s">
        <v>21</v>
      </c>
      <c r="C36" s="4"/>
      <c r="D36" s="4"/>
      <c r="E36" s="4">
        <v>0</v>
      </c>
      <c r="F36" s="4">
        <v>0</v>
      </c>
      <c r="G36" s="4">
        <v>0</v>
      </c>
    </row>
    <row r="37" spans="1:7" x14ac:dyDescent="0.25">
      <c r="A37" s="5" t="s">
        <v>14</v>
      </c>
      <c r="B37" s="3" t="s">
        <v>15</v>
      </c>
      <c r="C37" s="4"/>
      <c r="D37" s="4"/>
      <c r="E37" s="4">
        <v>54398</v>
      </c>
      <c r="F37" s="4">
        <v>125280</v>
      </c>
      <c r="G37" s="4">
        <v>163750</v>
      </c>
    </row>
    <row r="38" spans="1:7" x14ac:dyDescent="0.25">
      <c r="A38" s="5" t="s">
        <v>16</v>
      </c>
      <c r="B38" s="3" t="s">
        <v>17</v>
      </c>
      <c r="C38" s="4"/>
      <c r="D38" s="4"/>
      <c r="E38" s="4">
        <v>70000</v>
      </c>
      <c r="F38" s="4">
        <v>12500</v>
      </c>
      <c r="G38" s="4">
        <v>47000</v>
      </c>
    </row>
    <row r="39" spans="1:7" ht="33.75" x14ac:dyDescent="0.25">
      <c r="A39" s="23" t="s">
        <v>80</v>
      </c>
      <c r="B39" s="24" t="s">
        <v>99</v>
      </c>
      <c r="C39" s="4"/>
      <c r="D39" s="4"/>
      <c r="E39" s="4">
        <f t="shared" ref="E39" si="15">E40+E51+E60+E64</f>
        <v>4600625</v>
      </c>
      <c r="F39" s="4">
        <f t="shared" ref="F39" si="16">F40+F51+F60+F64</f>
        <v>4340625</v>
      </c>
      <c r="G39" s="4">
        <f t="shared" ref="G39" si="17">G40+G51+G60+G64</f>
        <v>4310625</v>
      </c>
    </row>
    <row r="40" spans="1:7" s="1" customFormat="1" x14ac:dyDescent="0.25">
      <c r="A40" s="26" t="s">
        <v>6</v>
      </c>
      <c r="B40" s="25" t="s">
        <v>50</v>
      </c>
      <c r="C40" s="27"/>
      <c r="D40" s="27"/>
      <c r="E40" s="27">
        <f t="shared" ref="E40" si="18">E41+E47</f>
        <v>3548125</v>
      </c>
      <c r="F40" s="27">
        <f t="shared" ref="F40" si="19">F41+F47</f>
        <v>3188125</v>
      </c>
      <c r="G40" s="27">
        <f t="shared" ref="G40" si="20">G41+G47</f>
        <v>3358125</v>
      </c>
    </row>
    <row r="41" spans="1:7" x14ac:dyDescent="0.25">
      <c r="A41" s="2">
        <v>3</v>
      </c>
      <c r="B41" s="3" t="s">
        <v>3</v>
      </c>
      <c r="C41" s="4"/>
      <c r="D41" s="4"/>
      <c r="E41" s="4">
        <f>SUM(E42:E46)</f>
        <v>2660625</v>
      </c>
      <c r="F41" s="4">
        <f t="shared" ref="F41:G41" si="21">SUM(F42:F46)</f>
        <v>2445625</v>
      </c>
      <c r="G41" s="4">
        <f t="shared" si="21"/>
        <v>2605625</v>
      </c>
    </row>
    <row r="42" spans="1:7" x14ac:dyDescent="0.25">
      <c r="A42" s="5" t="s">
        <v>6</v>
      </c>
      <c r="B42" s="3" t="s">
        <v>7</v>
      </c>
      <c r="C42" s="4"/>
      <c r="D42" s="4"/>
      <c r="E42" s="4">
        <v>711625</v>
      </c>
      <c r="F42" s="4">
        <v>711625</v>
      </c>
      <c r="G42" s="4">
        <v>711625</v>
      </c>
    </row>
    <row r="43" spans="1:7" x14ac:dyDescent="0.25">
      <c r="A43" s="5" t="s">
        <v>4</v>
      </c>
      <c r="B43" s="3" t="s">
        <v>5</v>
      </c>
      <c r="C43" s="4"/>
      <c r="D43" s="4"/>
      <c r="E43" s="4">
        <v>1932500</v>
      </c>
      <c r="F43" s="4">
        <v>1717500</v>
      </c>
      <c r="G43" s="4">
        <v>1877500</v>
      </c>
    </row>
    <row r="44" spans="1:7" x14ac:dyDescent="0.25">
      <c r="A44" s="5" t="s">
        <v>8</v>
      </c>
      <c r="B44" s="3" t="s">
        <v>9</v>
      </c>
      <c r="C44" s="4"/>
      <c r="D44" s="4"/>
      <c r="E44" s="4">
        <v>1500</v>
      </c>
      <c r="F44" s="4">
        <v>1500</v>
      </c>
      <c r="G44" s="4">
        <v>1500</v>
      </c>
    </row>
    <row r="45" spans="1:7" x14ac:dyDescent="0.25">
      <c r="A45" s="5" t="s">
        <v>10</v>
      </c>
      <c r="B45" s="3" t="s">
        <v>11</v>
      </c>
      <c r="C45" s="4"/>
      <c r="D45" s="4"/>
      <c r="E45" s="4">
        <v>5000</v>
      </c>
      <c r="F45" s="4">
        <v>5000</v>
      </c>
      <c r="G45" s="4">
        <v>5000</v>
      </c>
    </row>
    <row r="46" spans="1:7" x14ac:dyDescent="0.25">
      <c r="A46" s="5" t="s">
        <v>70</v>
      </c>
      <c r="B46" s="3" t="s">
        <v>79</v>
      </c>
      <c r="C46" s="4"/>
      <c r="D46" s="4"/>
      <c r="E46" s="4">
        <v>10000</v>
      </c>
      <c r="F46" s="4">
        <v>10000</v>
      </c>
      <c r="G46" s="4">
        <v>10000</v>
      </c>
    </row>
    <row r="47" spans="1:7" x14ac:dyDescent="0.25">
      <c r="A47" s="2">
        <v>4</v>
      </c>
      <c r="B47" s="3" t="s">
        <v>13</v>
      </c>
      <c r="C47" s="4">
        <f>SUM(C48:C50)</f>
        <v>0</v>
      </c>
      <c r="D47" s="4">
        <f t="shared" ref="D47" si="22">SUM(D48:D50)</f>
        <v>0</v>
      </c>
      <c r="E47" s="4">
        <f t="shared" ref="E47" si="23">SUM(E48:E50)</f>
        <v>887500</v>
      </c>
      <c r="F47" s="4">
        <f t="shared" ref="F47" si="24">SUM(F48:F50)</f>
        <v>742500</v>
      </c>
      <c r="G47" s="4">
        <f t="shared" ref="G47" si="25">SUM(G48:G50)</f>
        <v>752500</v>
      </c>
    </row>
    <row r="48" spans="1:7" x14ac:dyDescent="0.25">
      <c r="A48" s="5" t="s">
        <v>20</v>
      </c>
      <c r="B48" s="3" t="s">
        <v>21</v>
      </c>
      <c r="C48" s="4"/>
      <c r="D48" s="4"/>
      <c r="E48" s="4">
        <v>35000</v>
      </c>
      <c r="F48" s="4">
        <v>20000</v>
      </c>
      <c r="G48" s="4">
        <v>30000</v>
      </c>
    </row>
    <row r="49" spans="1:7" x14ac:dyDescent="0.25">
      <c r="A49" s="5" t="s">
        <v>14</v>
      </c>
      <c r="B49" s="3" t="s">
        <v>15</v>
      </c>
      <c r="C49" s="4"/>
      <c r="D49" s="4"/>
      <c r="E49" s="4">
        <v>402500</v>
      </c>
      <c r="F49" s="4">
        <v>272500</v>
      </c>
      <c r="G49" s="4">
        <v>272500</v>
      </c>
    </row>
    <row r="50" spans="1:7" x14ac:dyDescent="0.25">
      <c r="A50" s="5" t="s">
        <v>16</v>
      </c>
      <c r="B50" s="3" t="s">
        <v>17</v>
      </c>
      <c r="C50" s="4"/>
      <c r="D50" s="4"/>
      <c r="E50" s="4">
        <v>450000</v>
      </c>
      <c r="F50" s="4">
        <v>450000</v>
      </c>
      <c r="G50" s="4">
        <v>450000</v>
      </c>
    </row>
    <row r="51" spans="1:7" s="1" customFormat="1" x14ac:dyDescent="0.25">
      <c r="A51" s="26" t="s">
        <v>33</v>
      </c>
      <c r="B51" s="25" t="s">
        <v>41</v>
      </c>
      <c r="C51" s="27"/>
      <c r="D51" s="27"/>
      <c r="E51" s="27">
        <f>E52+E58</f>
        <v>670000</v>
      </c>
      <c r="F51" s="27">
        <f t="shared" ref="F51:G51" si="26">F52+F58</f>
        <v>770000</v>
      </c>
      <c r="G51" s="27">
        <f t="shared" si="26"/>
        <v>770000</v>
      </c>
    </row>
    <row r="52" spans="1:7" x14ac:dyDescent="0.25">
      <c r="A52" s="2">
        <v>3</v>
      </c>
      <c r="B52" s="3" t="s">
        <v>3</v>
      </c>
      <c r="C52" s="4"/>
      <c r="D52" s="4"/>
      <c r="E52" s="4">
        <f>SUM(E53:E57)</f>
        <v>625000</v>
      </c>
      <c r="F52" s="4">
        <f t="shared" ref="F52:G52" si="27">SUM(F53:F57)</f>
        <v>705000</v>
      </c>
      <c r="G52" s="4">
        <f t="shared" si="27"/>
        <v>705000</v>
      </c>
    </row>
    <row r="53" spans="1:7" x14ac:dyDescent="0.25">
      <c r="A53" s="5" t="s">
        <v>6</v>
      </c>
      <c r="B53" s="3" t="s">
        <v>7</v>
      </c>
      <c r="C53" s="4"/>
      <c r="D53" s="4"/>
      <c r="E53" s="4">
        <v>264650</v>
      </c>
      <c r="F53" s="4">
        <v>314650</v>
      </c>
      <c r="G53" s="4">
        <v>314650</v>
      </c>
    </row>
    <row r="54" spans="1:7" x14ac:dyDescent="0.25">
      <c r="A54" s="5" t="s">
        <v>4</v>
      </c>
      <c r="B54" s="3" t="s">
        <v>5</v>
      </c>
      <c r="C54" s="4"/>
      <c r="D54" s="4"/>
      <c r="E54" s="4">
        <v>353000</v>
      </c>
      <c r="F54" s="4">
        <v>383000</v>
      </c>
      <c r="G54" s="4">
        <v>383000</v>
      </c>
    </row>
    <row r="55" spans="1:7" x14ac:dyDescent="0.25">
      <c r="A55" s="5" t="s">
        <v>8</v>
      </c>
      <c r="B55" s="3" t="s">
        <v>9</v>
      </c>
      <c r="C55" s="4"/>
      <c r="D55" s="4"/>
      <c r="E55" s="4">
        <v>0</v>
      </c>
      <c r="F55" s="4">
        <v>0</v>
      </c>
      <c r="G55" s="4">
        <v>0</v>
      </c>
    </row>
    <row r="56" spans="1:7" x14ac:dyDescent="0.25">
      <c r="A56" s="5" t="s">
        <v>10</v>
      </c>
      <c r="B56" s="3" t="s">
        <v>11</v>
      </c>
      <c r="C56" s="4"/>
      <c r="D56" s="4"/>
      <c r="E56" s="4">
        <v>5000</v>
      </c>
      <c r="F56" s="4">
        <v>2350</v>
      </c>
      <c r="G56" s="4">
        <v>2350</v>
      </c>
    </row>
    <row r="57" spans="1:7" x14ac:dyDescent="0.25">
      <c r="A57" s="5" t="s">
        <v>70</v>
      </c>
      <c r="B57" s="3" t="s">
        <v>79</v>
      </c>
      <c r="C57" s="4"/>
      <c r="D57" s="4"/>
      <c r="E57" s="4">
        <v>2350</v>
      </c>
      <c r="F57" s="4">
        <v>5000</v>
      </c>
      <c r="G57" s="4">
        <v>5000</v>
      </c>
    </row>
    <row r="58" spans="1:7" x14ac:dyDescent="0.25">
      <c r="A58" s="2">
        <v>4</v>
      </c>
      <c r="B58" s="3" t="s">
        <v>13</v>
      </c>
      <c r="C58" s="4"/>
      <c r="D58" s="4"/>
      <c r="E58" s="4">
        <f>SUM(E59)</f>
        <v>45000</v>
      </c>
      <c r="F58" s="4">
        <f t="shared" ref="F58:G58" si="28">SUM(F59)</f>
        <v>65000</v>
      </c>
      <c r="G58" s="4">
        <f t="shared" si="28"/>
        <v>65000</v>
      </c>
    </row>
    <row r="59" spans="1:7" x14ac:dyDescent="0.25">
      <c r="A59" s="5" t="s">
        <v>14</v>
      </c>
      <c r="B59" s="3" t="s">
        <v>15</v>
      </c>
      <c r="C59" s="4"/>
      <c r="D59" s="4"/>
      <c r="E59" s="4">
        <v>45000</v>
      </c>
      <c r="F59" s="4">
        <v>65000</v>
      </c>
      <c r="G59" s="4">
        <v>65000</v>
      </c>
    </row>
    <row r="60" spans="1:7" s="1" customFormat="1" x14ac:dyDescent="0.25">
      <c r="A60" s="26">
        <v>563</v>
      </c>
      <c r="B60" s="25" t="s">
        <v>94</v>
      </c>
      <c r="C60" s="27"/>
      <c r="D60" s="27"/>
      <c r="E60" s="27">
        <f>SUM(E61)</f>
        <v>325000</v>
      </c>
      <c r="F60" s="27">
        <f t="shared" ref="F60:G60" si="29">SUM(F61)</f>
        <v>325000</v>
      </c>
      <c r="G60" s="27">
        <f t="shared" si="29"/>
        <v>125000</v>
      </c>
    </row>
    <row r="61" spans="1:7" x14ac:dyDescent="0.25">
      <c r="A61" s="2">
        <v>3</v>
      </c>
      <c r="B61" s="3" t="s">
        <v>3</v>
      </c>
      <c r="C61" s="4"/>
      <c r="D61" s="4"/>
      <c r="E61" s="4">
        <f>SUM(E62:E63)</f>
        <v>325000</v>
      </c>
      <c r="F61" s="4">
        <f t="shared" ref="F61:G61" si="30">SUM(F62:F63)</f>
        <v>325000</v>
      </c>
      <c r="G61" s="4">
        <f t="shared" si="30"/>
        <v>125000</v>
      </c>
    </row>
    <row r="62" spans="1:7" x14ac:dyDescent="0.25">
      <c r="A62" s="5" t="s">
        <v>6</v>
      </c>
      <c r="B62" s="3" t="s">
        <v>7</v>
      </c>
      <c r="C62" s="4"/>
      <c r="D62" s="4"/>
      <c r="E62" s="4">
        <v>143800</v>
      </c>
      <c r="F62" s="4">
        <v>143800</v>
      </c>
      <c r="G62" s="4">
        <v>71900</v>
      </c>
    </row>
    <row r="63" spans="1:7" x14ac:dyDescent="0.25">
      <c r="A63" s="5" t="s">
        <v>4</v>
      </c>
      <c r="B63" s="3" t="s">
        <v>5</v>
      </c>
      <c r="C63" s="4"/>
      <c r="D63" s="4"/>
      <c r="E63" s="4">
        <v>181200</v>
      </c>
      <c r="F63" s="4">
        <v>181200</v>
      </c>
      <c r="G63" s="4">
        <v>53100</v>
      </c>
    </row>
    <row r="64" spans="1:7" x14ac:dyDescent="0.25">
      <c r="A64" s="26" t="s">
        <v>51</v>
      </c>
      <c r="B64" s="25" t="s">
        <v>52</v>
      </c>
      <c r="C64" s="27"/>
      <c r="D64" s="27"/>
      <c r="E64" s="27">
        <f>E65+E69</f>
        <v>57500</v>
      </c>
      <c r="F64" s="27">
        <f t="shared" ref="F64:G64" si="31">F65+F69</f>
        <v>57500</v>
      </c>
      <c r="G64" s="27">
        <f t="shared" si="31"/>
        <v>57500</v>
      </c>
    </row>
    <row r="65" spans="1:7" x14ac:dyDescent="0.25">
      <c r="A65" s="2">
        <v>3</v>
      </c>
      <c r="B65" s="3" t="s">
        <v>3</v>
      </c>
      <c r="C65" s="4"/>
      <c r="D65" s="4"/>
      <c r="E65" s="4">
        <f>SUM(E66:E67)</f>
        <v>52975</v>
      </c>
      <c r="F65" s="4">
        <f t="shared" ref="F65:G65" si="32">SUM(F66:F67)</f>
        <v>52975</v>
      </c>
      <c r="G65" s="4">
        <f t="shared" si="32"/>
        <v>52975</v>
      </c>
    </row>
    <row r="66" spans="1:7" x14ac:dyDescent="0.25">
      <c r="A66" s="5" t="s">
        <v>6</v>
      </c>
      <c r="B66" s="3" t="s">
        <v>7</v>
      </c>
      <c r="C66" s="4"/>
      <c r="D66" s="4"/>
      <c r="E66" s="4">
        <v>18975</v>
      </c>
      <c r="F66" s="4">
        <v>18975</v>
      </c>
      <c r="G66" s="4">
        <v>18975</v>
      </c>
    </row>
    <row r="67" spans="1:7" x14ac:dyDescent="0.25">
      <c r="A67" s="5" t="s">
        <v>4</v>
      </c>
      <c r="B67" s="3" t="s">
        <v>5</v>
      </c>
      <c r="C67" s="4"/>
      <c r="D67" s="4"/>
      <c r="E67" s="4">
        <v>34000</v>
      </c>
      <c r="F67" s="4">
        <v>34000</v>
      </c>
      <c r="G67" s="4">
        <v>34000</v>
      </c>
    </row>
    <row r="68" spans="1:7" x14ac:dyDescent="0.25">
      <c r="A68" s="5" t="s">
        <v>8</v>
      </c>
      <c r="B68" s="3" t="s">
        <v>9</v>
      </c>
      <c r="C68" s="4"/>
      <c r="D68" s="4"/>
      <c r="E68" s="4">
        <v>0</v>
      </c>
      <c r="F68" s="4">
        <v>0</v>
      </c>
      <c r="G68" s="4">
        <v>0</v>
      </c>
    </row>
    <row r="69" spans="1:7" x14ac:dyDescent="0.25">
      <c r="A69" s="2">
        <v>4</v>
      </c>
      <c r="B69" s="3" t="s">
        <v>13</v>
      </c>
      <c r="C69" s="4"/>
      <c r="D69" s="4"/>
      <c r="E69" s="4">
        <f>SUM(E70:E71)</f>
        <v>4525</v>
      </c>
      <c r="F69" s="4">
        <f t="shared" ref="F69:G69" si="33">SUM(F70:F71)</f>
        <v>4525</v>
      </c>
      <c r="G69" s="4">
        <f t="shared" si="33"/>
        <v>4525</v>
      </c>
    </row>
    <row r="70" spans="1:7" x14ac:dyDescent="0.25">
      <c r="A70" s="5" t="s">
        <v>14</v>
      </c>
      <c r="B70" s="3" t="s">
        <v>15</v>
      </c>
      <c r="C70" s="4"/>
      <c r="D70" s="4"/>
      <c r="E70" s="4">
        <v>4525</v>
      </c>
      <c r="F70" s="4">
        <v>4525</v>
      </c>
      <c r="G70" s="4">
        <v>4525</v>
      </c>
    </row>
    <row r="71" spans="1:7" x14ac:dyDescent="0.25">
      <c r="A71" s="5" t="s">
        <v>16</v>
      </c>
      <c r="B71" s="3" t="s">
        <v>17</v>
      </c>
      <c r="C71" s="4"/>
      <c r="D71" s="4"/>
      <c r="E71" s="4">
        <v>0</v>
      </c>
      <c r="F71" s="4">
        <v>0</v>
      </c>
      <c r="G71" s="4">
        <v>0</v>
      </c>
    </row>
    <row r="72" spans="1:7" ht="22.5" x14ac:dyDescent="0.25">
      <c r="A72" s="23" t="s">
        <v>100</v>
      </c>
      <c r="B72" s="24" t="s">
        <v>101</v>
      </c>
      <c r="C72" s="4"/>
      <c r="D72" s="4"/>
      <c r="E72" s="4">
        <f>E73+E80</f>
        <v>123976</v>
      </c>
      <c r="F72" s="4">
        <f t="shared" ref="F72:G72" si="34">F73+F80</f>
        <v>42376</v>
      </c>
      <c r="G72" s="4">
        <f t="shared" si="34"/>
        <v>37093</v>
      </c>
    </row>
    <row r="73" spans="1:7" x14ac:dyDescent="0.25">
      <c r="A73" s="26">
        <v>5011</v>
      </c>
      <c r="B73" s="25" t="s">
        <v>90</v>
      </c>
      <c r="C73" s="27"/>
      <c r="D73" s="27"/>
      <c r="E73" s="27">
        <f>E74+E78</f>
        <v>94693</v>
      </c>
      <c r="F73" s="27">
        <f t="shared" ref="F73:G73" si="35">F74+F78</f>
        <v>30000</v>
      </c>
      <c r="G73" s="27">
        <f t="shared" si="35"/>
        <v>30000</v>
      </c>
    </row>
    <row r="74" spans="1:7" x14ac:dyDescent="0.25">
      <c r="A74" s="2">
        <v>3</v>
      </c>
      <c r="B74" s="3" t="s">
        <v>3</v>
      </c>
      <c r="C74" s="4"/>
      <c r="D74" s="4"/>
      <c r="E74" s="4">
        <f>SUM(E75:E77)</f>
        <v>79693</v>
      </c>
      <c r="F74" s="4">
        <f t="shared" ref="F74:G74" si="36">SUM(F75:F77)</f>
        <v>30000</v>
      </c>
      <c r="G74" s="4">
        <f t="shared" si="36"/>
        <v>30000</v>
      </c>
    </row>
    <row r="75" spans="1:7" x14ac:dyDescent="0.25">
      <c r="A75" s="5" t="s">
        <v>6</v>
      </c>
      <c r="B75" s="3" t="s">
        <v>7</v>
      </c>
      <c r="C75" s="4"/>
      <c r="D75" s="4"/>
      <c r="E75" s="4">
        <v>29400</v>
      </c>
      <c r="F75" s="4">
        <v>29400</v>
      </c>
      <c r="G75" s="4">
        <v>29400</v>
      </c>
    </row>
    <row r="76" spans="1:7" x14ac:dyDescent="0.25">
      <c r="A76" s="5" t="s">
        <v>4</v>
      </c>
      <c r="B76" s="3" t="s">
        <v>5</v>
      </c>
      <c r="C76" s="4"/>
      <c r="D76" s="4"/>
      <c r="E76" s="4">
        <v>46293</v>
      </c>
      <c r="F76" s="4">
        <v>600</v>
      </c>
      <c r="G76" s="4">
        <v>600</v>
      </c>
    </row>
    <row r="77" spans="1:7" x14ac:dyDescent="0.25">
      <c r="A77" s="5" t="s">
        <v>8</v>
      </c>
      <c r="B77" s="3" t="s">
        <v>9</v>
      </c>
      <c r="C77" s="4"/>
      <c r="D77" s="4"/>
      <c r="E77" s="4">
        <v>4000</v>
      </c>
      <c r="F77" s="4">
        <v>0</v>
      </c>
      <c r="G77" s="4">
        <v>0</v>
      </c>
    </row>
    <row r="78" spans="1:7" x14ac:dyDescent="0.25">
      <c r="A78" s="2">
        <v>4</v>
      </c>
      <c r="B78" s="3" t="s">
        <v>13</v>
      </c>
      <c r="C78" s="4"/>
      <c r="D78" s="4"/>
      <c r="E78" s="4">
        <f>SUM(E79)</f>
        <v>15000</v>
      </c>
      <c r="F78" s="4">
        <f t="shared" ref="F78:G78" si="37">SUM(F79)</f>
        <v>0</v>
      </c>
      <c r="G78" s="4">
        <f t="shared" si="37"/>
        <v>0</v>
      </c>
    </row>
    <row r="79" spans="1:7" x14ac:dyDescent="0.25">
      <c r="A79" s="5" t="s">
        <v>16</v>
      </c>
      <c r="B79" s="3" t="s">
        <v>17</v>
      </c>
      <c r="C79" s="4"/>
      <c r="D79" s="4"/>
      <c r="E79" s="4">
        <v>15000</v>
      </c>
      <c r="F79" s="4">
        <v>0</v>
      </c>
      <c r="G79" s="4">
        <v>0</v>
      </c>
    </row>
    <row r="80" spans="1:7" x14ac:dyDescent="0.25">
      <c r="A80" s="26">
        <v>5012</v>
      </c>
      <c r="B80" s="25" t="s">
        <v>90</v>
      </c>
      <c r="C80" s="27"/>
      <c r="D80" s="27"/>
      <c r="E80" s="27">
        <f>E81</f>
        <v>29283</v>
      </c>
      <c r="F80" s="27">
        <f>F81</f>
        <v>12376</v>
      </c>
      <c r="G80" s="27">
        <f t="shared" ref="G80" si="38">G81</f>
        <v>7093</v>
      </c>
    </row>
    <row r="81" spans="1:7" x14ac:dyDescent="0.25">
      <c r="A81" s="2">
        <v>3</v>
      </c>
      <c r="B81" s="3" t="s">
        <v>3</v>
      </c>
      <c r="C81" s="4"/>
      <c r="D81" s="4"/>
      <c r="E81" s="4">
        <f>SUM(E82:E83)</f>
        <v>29283</v>
      </c>
      <c r="F81" s="4">
        <f t="shared" ref="F81:G81" si="39">SUM(F82:F83)</f>
        <v>12376</v>
      </c>
      <c r="G81" s="4">
        <f t="shared" si="39"/>
        <v>7093</v>
      </c>
    </row>
    <row r="82" spans="1:7" x14ac:dyDescent="0.25">
      <c r="A82" s="5" t="s">
        <v>6</v>
      </c>
      <c r="B82" s="3" t="s">
        <v>7</v>
      </c>
      <c r="C82" s="4"/>
      <c r="D82" s="4"/>
      <c r="E82" s="4">
        <v>18975</v>
      </c>
      <c r="F82" s="4">
        <v>12150</v>
      </c>
      <c r="G82" s="4">
        <v>6990</v>
      </c>
    </row>
    <row r="83" spans="1:7" x14ac:dyDescent="0.25">
      <c r="A83" s="5" t="s">
        <v>4</v>
      </c>
      <c r="B83" s="3" t="s">
        <v>5</v>
      </c>
      <c r="C83" s="4"/>
      <c r="D83" s="4"/>
      <c r="E83" s="4">
        <v>10308</v>
      </c>
      <c r="F83" s="4">
        <v>226</v>
      </c>
      <c r="G83" s="4">
        <v>103</v>
      </c>
    </row>
    <row r="84" spans="1:7" ht="33.75" x14ac:dyDescent="0.25">
      <c r="A84" s="23" t="s">
        <v>102</v>
      </c>
      <c r="B84" s="24" t="s">
        <v>103</v>
      </c>
      <c r="C84" s="4"/>
      <c r="D84" s="4"/>
      <c r="E84" s="4">
        <f>E85</f>
        <v>313892</v>
      </c>
      <c r="F84" s="4">
        <f t="shared" ref="F84:G84" si="40">F85</f>
        <v>313892</v>
      </c>
      <c r="G84" s="4">
        <f t="shared" si="40"/>
        <v>313892</v>
      </c>
    </row>
    <row r="85" spans="1:7" x14ac:dyDescent="0.25">
      <c r="A85" s="26">
        <v>581</v>
      </c>
      <c r="B85" s="25" t="s">
        <v>95</v>
      </c>
      <c r="C85" s="27"/>
      <c r="D85" s="27"/>
      <c r="E85" s="27">
        <f>E86+E90</f>
        <v>313892</v>
      </c>
      <c r="F85" s="27">
        <f t="shared" ref="F85" si="41">F86+F90</f>
        <v>313892</v>
      </c>
      <c r="G85" s="27">
        <f t="shared" ref="G85" si="42">G86+G90</f>
        <v>313892</v>
      </c>
    </row>
    <row r="86" spans="1:7" x14ac:dyDescent="0.25">
      <c r="A86" s="2">
        <v>3</v>
      </c>
      <c r="B86" s="3" t="s">
        <v>3</v>
      </c>
      <c r="C86" s="4"/>
      <c r="D86" s="4"/>
      <c r="E86" s="4">
        <f>SUM(E87:E89)</f>
        <v>100217</v>
      </c>
      <c r="F86" s="4">
        <f t="shared" ref="F86" si="43">SUM(F87:F89)</f>
        <v>100217</v>
      </c>
      <c r="G86" s="4">
        <f t="shared" ref="G86" si="44">SUM(G87:G89)</f>
        <v>100217</v>
      </c>
    </row>
    <row r="87" spans="1:7" x14ac:dyDescent="0.25">
      <c r="A87" s="5" t="s">
        <v>6</v>
      </c>
      <c r="B87" s="3" t="s">
        <v>7</v>
      </c>
      <c r="C87" s="4"/>
      <c r="D87" s="4"/>
      <c r="E87" s="4">
        <v>0</v>
      </c>
      <c r="F87" s="4">
        <v>0</v>
      </c>
      <c r="G87" s="4">
        <v>0</v>
      </c>
    </row>
    <row r="88" spans="1:7" x14ac:dyDescent="0.25">
      <c r="A88" s="5" t="s">
        <v>4</v>
      </c>
      <c r="B88" s="3" t="s">
        <v>5</v>
      </c>
      <c r="C88" s="4"/>
      <c r="D88" s="4"/>
      <c r="E88" s="4">
        <v>100217</v>
      </c>
      <c r="F88" s="4">
        <v>100217</v>
      </c>
      <c r="G88" s="4">
        <v>100217</v>
      </c>
    </row>
    <row r="89" spans="1:7" x14ac:dyDescent="0.25">
      <c r="A89" s="5" t="s">
        <v>8</v>
      </c>
      <c r="B89" s="3" t="s">
        <v>9</v>
      </c>
      <c r="C89" s="4"/>
      <c r="D89" s="4"/>
      <c r="E89" s="4">
        <v>0</v>
      </c>
      <c r="F89" s="4">
        <v>0</v>
      </c>
      <c r="G89" s="4">
        <v>0</v>
      </c>
    </row>
    <row r="90" spans="1:7" x14ac:dyDescent="0.25">
      <c r="A90" s="2">
        <v>4</v>
      </c>
      <c r="B90" s="3" t="s">
        <v>13</v>
      </c>
      <c r="C90" s="4"/>
      <c r="D90" s="4"/>
      <c r="E90" s="4">
        <f>E91</f>
        <v>213675</v>
      </c>
      <c r="F90" s="4">
        <f t="shared" ref="F90:G90" si="45">F91</f>
        <v>213675</v>
      </c>
      <c r="G90" s="4">
        <f t="shared" si="45"/>
        <v>213675</v>
      </c>
    </row>
    <row r="91" spans="1:7" x14ac:dyDescent="0.25">
      <c r="A91" s="5">
        <v>42</v>
      </c>
      <c r="B91" s="3" t="s">
        <v>15</v>
      </c>
      <c r="C91" s="4"/>
      <c r="D91" s="4"/>
      <c r="E91" s="4">
        <v>213675</v>
      </c>
      <c r="F91" s="4">
        <v>213675</v>
      </c>
      <c r="G91" s="4">
        <v>213675</v>
      </c>
    </row>
    <row r="92" spans="1:7" ht="22.5" x14ac:dyDescent="0.25">
      <c r="A92" s="23" t="s">
        <v>104</v>
      </c>
      <c r="B92" s="24" t="s">
        <v>105</v>
      </c>
      <c r="C92" s="4"/>
      <c r="D92" s="4"/>
      <c r="E92" s="4">
        <f>E93+E97</f>
        <v>226458</v>
      </c>
      <c r="F92" s="4">
        <f t="shared" ref="F92:G92" si="46">F93+F97</f>
        <v>215771</v>
      </c>
      <c r="G92" s="4">
        <f t="shared" si="46"/>
        <v>129771</v>
      </c>
    </row>
    <row r="93" spans="1:7" x14ac:dyDescent="0.25">
      <c r="A93" s="26">
        <v>563</v>
      </c>
      <c r="B93" s="25" t="s">
        <v>94</v>
      </c>
      <c r="C93" s="27"/>
      <c r="D93" s="27"/>
      <c r="E93" s="27">
        <f>SUM(E94)</f>
        <v>211771</v>
      </c>
      <c r="F93" s="27">
        <f t="shared" ref="F93" si="47">SUM(F94)</f>
        <v>215771</v>
      </c>
      <c r="G93" s="27">
        <f t="shared" ref="G93" si="48">SUM(G94)</f>
        <v>129771</v>
      </c>
    </row>
    <row r="94" spans="1:7" x14ac:dyDescent="0.25">
      <c r="A94" s="2">
        <v>3</v>
      </c>
      <c r="B94" s="3" t="s">
        <v>3</v>
      </c>
      <c r="C94" s="4"/>
      <c r="D94" s="4"/>
      <c r="E94" s="4">
        <f>SUM(E95:E96)</f>
        <v>211771</v>
      </c>
      <c r="F94" s="4">
        <f t="shared" ref="F94" si="49">SUM(F95:F96)</f>
        <v>215771</v>
      </c>
      <c r="G94" s="4">
        <f t="shared" ref="G94" si="50">SUM(G95:G96)</f>
        <v>129771</v>
      </c>
    </row>
    <row r="95" spans="1:7" x14ac:dyDescent="0.25">
      <c r="A95" s="5" t="s">
        <v>6</v>
      </c>
      <c r="B95" s="3" t="s">
        <v>7</v>
      </c>
      <c r="C95" s="4"/>
      <c r="D95" s="4"/>
      <c r="E95" s="4">
        <v>143640</v>
      </c>
      <c r="F95" s="4">
        <v>143640</v>
      </c>
      <c r="G95" s="4">
        <v>83640</v>
      </c>
    </row>
    <row r="96" spans="1:7" x14ac:dyDescent="0.25">
      <c r="A96" s="5" t="s">
        <v>4</v>
      </c>
      <c r="B96" s="3" t="s">
        <v>5</v>
      </c>
      <c r="C96" s="4"/>
      <c r="D96" s="4"/>
      <c r="E96" s="4">
        <v>68131</v>
      </c>
      <c r="F96" s="4">
        <v>72131</v>
      </c>
      <c r="G96" s="4">
        <v>46131</v>
      </c>
    </row>
    <row r="97" spans="1:7" x14ac:dyDescent="0.25">
      <c r="A97" s="2">
        <v>4</v>
      </c>
      <c r="B97" s="3" t="s">
        <v>13</v>
      </c>
      <c r="C97" s="4"/>
      <c r="D97" s="4"/>
      <c r="E97" s="4">
        <f>E98</f>
        <v>14687</v>
      </c>
      <c r="F97" s="4">
        <f t="shared" ref="F97" si="51">F98</f>
        <v>0</v>
      </c>
      <c r="G97" s="4">
        <f t="shared" ref="G97" si="52">G98</f>
        <v>0</v>
      </c>
    </row>
    <row r="98" spans="1:7" x14ac:dyDescent="0.25">
      <c r="A98" s="5">
        <v>42</v>
      </c>
      <c r="B98" s="3" t="s">
        <v>15</v>
      </c>
      <c r="C98" s="4"/>
      <c r="D98" s="4"/>
      <c r="E98" s="4">
        <v>14687</v>
      </c>
      <c r="F98" s="4">
        <v>0</v>
      </c>
      <c r="G98" s="4">
        <v>0</v>
      </c>
    </row>
    <row r="99" spans="1:7" x14ac:dyDescent="0.25">
      <c r="A99" s="2"/>
      <c r="B99" s="3"/>
      <c r="C99" s="4"/>
      <c r="D99" s="4"/>
      <c r="E99" s="4"/>
      <c r="F99" s="4"/>
      <c r="G99" s="4"/>
    </row>
    <row r="100" spans="1:7" x14ac:dyDescent="0.25">
      <c r="A100" s="5"/>
      <c r="B100" s="3"/>
      <c r="C100" s="4"/>
      <c r="D100" s="4"/>
      <c r="E100" s="4"/>
      <c r="F100" s="4"/>
      <c r="G100" s="4"/>
    </row>
    <row r="101" spans="1:7" x14ac:dyDescent="0.25">
      <c r="A101" s="58" t="s">
        <v>110</v>
      </c>
      <c r="B101" s="59"/>
      <c r="C101" s="59"/>
      <c r="D101" s="59"/>
      <c r="E101" s="59"/>
      <c r="F101" s="59"/>
      <c r="G101" s="60"/>
    </row>
    <row r="102" spans="1:7" ht="45" x14ac:dyDescent="0.25">
      <c r="A102" s="54" t="s">
        <v>106</v>
      </c>
      <c r="B102" s="55"/>
      <c r="C102" s="39" t="s">
        <v>107</v>
      </c>
      <c r="D102" s="39" t="s">
        <v>108</v>
      </c>
      <c r="E102" s="40" t="s">
        <v>75</v>
      </c>
      <c r="F102" s="40" t="s">
        <v>76</v>
      </c>
      <c r="G102" s="40" t="s">
        <v>77</v>
      </c>
    </row>
    <row r="103" spans="1:7" x14ac:dyDescent="0.25">
      <c r="A103" s="56">
        <v>1</v>
      </c>
      <c r="B103" s="57"/>
      <c r="C103" s="32">
        <v>2</v>
      </c>
      <c r="D103" s="32">
        <v>3</v>
      </c>
      <c r="E103" s="32">
        <v>4.3333333333333304</v>
      </c>
      <c r="F103" s="32">
        <v>5.3333333333333304</v>
      </c>
      <c r="G103" s="32">
        <v>6.3333333333333304</v>
      </c>
    </row>
    <row r="104" spans="1:7" x14ac:dyDescent="0.25">
      <c r="A104" s="45" t="s">
        <v>0</v>
      </c>
      <c r="B104" s="46" t="s">
        <v>1</v>
      </c>
      <c r="C104" s="47">
        <f t="shared" ref="C104:G105" si="53">C105</f>
        <v>29464952.170000002</v>
      </c>
      <c r="D104" s="47">
        <f t="shared" si="53"/>
        <v>25518433</v>
      </c>
      <c r="E104" s="47">
        <f t="shared" si="53"/>
        <v>0</v>
      </c>
      <c r="F104" s="47">
        <f t="shared" si="53"/>
        <v>0</v>
      </c>
      <c r="G104" s="47">
        <f t="shared" si="53"/>
        <v>0</v>
      </c>
    </row>
    <row r="105" spans="1:7" x14ac:dyDescent="0.25">
      <c r="A105" s="45" t="s">
        <v>26</v>
      </c>
      <c r="B105" s="46" t="s">
        <v>27</v>
      </c>
      <c r="C105" s="47">
        <f t="shared" si="53"/>
        <v>29464952.170000002</v>
      </c>
      <c r="D105" s="47">
        <f t="shared" si="53"/>
        <v>25518433</v>
      </c>
      <c r="E105" s="47">
        <f t="shared" si="53"/>
        <v>0</v>
      </c>
      <c r="F105" s="47">
        <f t="shared" si="53"/>
        <v>0</v>
      </c>
      <c r="G105" s="47">
        <f t="shared" si="53"/>
        <v>0</v>
      </c>
    </row>
    <row r="106" spans="1:7" x14ac:dyDescent="0.25">
      <c r="A106" s="48" t="s">
        <v>24</v>
      </c>
      <c r="B106" s="49" t="s">
        <v>25</v>
      </c>
      <c r="C106" s="50">
        <f>C107+C114+C122+C129+C134+C181+C189+C194+C201+C218+C227</f>
        <v>29464952.170000002</v>
      </c>
      <c r="D106" s="50">
        <f>D107+D114+D122+D129+D134+D181+D189+D194+D201+D218+D227</f>
        <v>25518433</v>
      </c>
      <c r="E106" s="50">
        <f>E107+E114+E122+E129+E134+E181+E189+E194+E201+E218+E227</f>
        <v>0</v>
      </c>
      <c r="F106" s="50">
        <f t="shared" ref="F106:G106" si="54">F107+F114+F122+F129+F134+F181+F189+F194+F201+F218+F227</f>
        <v>0</v>
      </c>
      <c r="G106" s="50">
        <f t="shared" si="54"/>
        <v>0</v>
      </c>
    </row>
    <row r="107" spans="1:7" x14ac:dyDescent="0.25">
      <c r="A107" s="41" t="s">
        <v>28</v>
      </c>
      <c r="B107" s="42" t="s">
        <v>29</v>
      </c>
      <c r="C107" s="43">
        <f t="shared" ref="C107:G109" si="55">C108</f>
        <v>7700509</v>
      </c>
      <c r="D107" s="43">
        <f t="shared" si="55"/>
        <v>7492698</v>
      </c>
      <c r="E107" s="43">
        <f t="shared" si="55"/>
        <v>0</v>
      </c>
      <c r="F107" s="43">
        <f t="shared" si="55"/>
        <v>0</v>
      </c>
      <c r="G107" s="43">
        <f t="shared" si="55"/>
        <v>0</v>
      </c>
    </row>
    <row r="108" spans="1:7" x14ac:dyDescent="0.25">
      <c r="A108" s="35" t="s">
        <v>18</v>
      </c>
      <c r="B108" s="31" t="s">
        <v>19</v>
      </c>
      <c r="C108" s="34">
        <f t="shared" si="55"/>
        <v>7700509</v>
      </c>
      <c r="D108" s="34">
        <f t="shared" si="55"/>
        <v>7492698</v>
      </c>
      <c r="E108" s="34">
        <f t="shared" si="55"/>
        <v>0</v>
      </c>
      <c r="F108" s="34">
        <f t="shared" si="55"/>
        <v>0</v>
      </c>
      <c r="G108" s="34">
        <f t="shared" si="55"/>
        <v>0</v>
      </c>
    </row>
    <row r="109" spans="1:7" x14ac:dyDescent="0.25">
      <c r="A109" s="36" t="s">
        <v>39</v>
      </c>
      <c r="B109" s="31" t="s">
        <v>40</v>
      </c>
      <c r="C109" s="34">
        <f t="shared" si="55"/>
        <v>7700509</v>
      </c>
      <c r="D109" s="34">
        <f t="shared" si="55"/>
        <v>7492698</v>
      </c>
      <c r="E109" s="34">
        <f t="shared" si="55"/>
        <v>0</v>
      </c>
      <c r="F109" s="34">
        <f t="shared" si="55"/>
        <v>0</v>
      </c>
      <c r="G109" s="34">
        <f t="shared" si="55"/>
        <v>0</v>
      </c>
    </row>
    <row r="110" spans="1:7" x14ac:dyDescent="0.25">
      <c r="A110" s="37" t="s">
        <v>2</v>
      </c>
      <c r="B110" s="31" t="s">
        <v>3</v>
      </c>
      <c r="C110" s="34">
        <f>+C111+C112+C113</f>
        <v>7700509</v>
      </c>
      <c r="D110" s="34">
        <f t="shared" ref="D110" si="56">+D111+D112</f>
        <v>7492698</v>
      </c>
      <c r="E110" s="34">
        <f>+E111+E112+E113</f>
        <v>0</v>
      </c>
      <c r="F110" s="34">
        <f t="shared" ref="F110:G110" si="57">+F111+F112+F113</f>
        <v>0</v>
      </c>
      <c r="G110" s="34">
        <f t="shared" si="57"/>
        <v>0</v>
      </c>
    </row>
    <row r="111" spans="1:7" x14ac:dyDescent="0.25">
      <c r="A111" s="30" t="s">
        <v>6</v>
      </c>
      <c r="B111" s="31" t="s">
        <v>7</v>
      </c>
      <c r="C111" s="38">
        <v>7356781.1200000001</v>
      </c>
      <c r="D111" s="38">
        <v>7315639</v>
      </c>
      <c r="E111" s="38">
        <v>0</v>
      </c>
      <c r="F111" s="38">
        <v>0</v>
      </c>
      <c r="G111" s="38">
        <v>0</v>
      </c>
    </row>
    <row r="112" spans="1:7" x14ac:dyDescent="0.25">
      <c r="A112" s="30" t="s">
        <v>4</v>
      </c>
      <c r="B112" s="31" t="s">
        <v>5</v>
      </c>
      <c r="C112" s="38">
        <v>243727.88</v>
      </c>
      <c r="D112" s="38">
        <v>177059</v>
      </c>
      <c r="E112" s="38">
        <v>0</v>
      </c>
      <c r="F112" s="38">
        <v>0</v>
      </c>
      <c r="G112" s="38">
        <v>0</v>
      </c>
    </row>
    <row r="113" spans="1:7" x14ac:dyDescent="0.25">
      <c r="A113" s="30">
        <v>42</v>
      </c>
      <c r="B113" s="31" t="s">
        <v>15</v>
      </c>
      <c r="C113" s="38">
        <v>100000</v>
      </c>
      <c r="D113" s="38">
        <v>0</v>
      </c>
      <c r="E113" s="38">
        <v>0</v>
      </c>
      <c r="F113" s="38">
        <v>0</v>
      </c>
      <c r="G113" s="38">
        <v>0</v>
      </c>
    </row>
    <row r="114" spans="1:7" x14ac:dyDescent="0.25">
      <c r="A114" s="41" t="s">
        <v>31</v>
      </c>
      <c r="B114" s="42" t="s">
        <v>32</v>
      </c>
      <c r="C114" s="43">
        <f t="shared" ref="C114:G116" si="58">C115</f>
        <v>463900.10999999993</v>
      </c>
      <c r="D114" s="43">
        <f t="shared" si="58"/>
        <v>536109</v>
      </c>
      <c r="E114" s="43">
        <f t="shared" si="58"/>
        <v>0</v>
      </c>
      <c r="F114" s="43">
        <f t="shared" si="58"/>
        <v>0</v>
      </c>
      <c r="G114" s="43">
        <f t="shared" si="58"/>
        <v>0</v>
      </c>
    </row>
    <row r="115" spans="1:7" x14ac:dyDescent="0.25">
      <c r="A115" s="35" t="s">
        <v>18</v>
      </c>
      <c r="B115" s="31" t="s">
        <v>19</v>
      </c>
      <c r="C115" s="34">
        <f t="shared" si="58"/>
        <v>463900.10999999993</v>
      </c>
      <c r="D115" s="34">
        <f t="shared" si="58"/>
        <v>536109</v>
      </c>
      <c r="E115" s="34">
        <f t="shared" si="58"/>
        <v>0</v>
      </c>
      <c r="F115" s="34">
        <f t="shared" si="58"/>
        <v>0</v>
      </c>
      <c r="G115" s="34">
        <f t="shared" si="58"/>
        <v>0</v>
      </c>
    </row>
    <row r="116" spans="1:7" x14ac:dyDescent="0.25">
      <c r="A116" s="36" t="s">
        <v>39</v>
      </c>
      <c r="B116" s="31" t="s">
        <v>40</v>
      </c>
      <c r="C116" s="34">
        <f t="shared" si="58"/>
        <v>463900.10999999993</v>
      </c>
      <c r="D116" s="34">
        <f t="shared" si="58"/>
        <v>536109</v>
      </c>
      <c r="E116" s="34">
        <f t="shared" si="58"/>
        <v>0</v>
      </c>
      <c r="F116" s="34">
        <f t="shared" si="58"/>
        <v>0</v>
      </c>
      <c r="G116" s="34">
        <f t="shared" si="58"/>
        <v>0</v>
      </c>
    </row>
    <row r="117" spans="1:7" x14ac:dyDescent="0.25">
      <c r="A117" s="37" t="s">
        <v>2</v>
      </c>
      <c r="B117" s="31" t="s">
        <v>3</v>
      </c>
      <c r="C117" s="34">
        <f t="shared" ref="C117" si="59">C118+C121+C119+C120</f>
        <v>463900.10999999993</v>
      </c>
      <c r="D117" s="34">
        <f t="shared" ref="D117:E117" si="60">D118+D121+D119+D120</f>
        <v>536109</v>
      </c>
      <c r="E117" s="34">
        <f t="shared" si="60"/>
        <v>0</v>
      </c>
      <c r="F117" s="34">
        <f t="shared" ref="F117:G117" si="61">F118+F121+F119+F120</f>
        <v>0</v>
      </c>
      <c r="G117" s="34">
        <f t="shared" si="61"/>
        <v>0</v>
      </c>
    </row>
    <row r="118" spans="1:7" x14ac:dyDescent="0.25">
      <c r="A118" s="30" t="s">
        <v>4</v>
      </c>
      <c r="B118" s="31" t="s">
        <v>5</v>
      </c>
      <c r="C118" s="38">
        <v>365430.93</v>
      </c>
      <c r="D118" s="38">
        <v>422191</v>
      </c>
      <c r="E118" s="38">
        <v>0</v>
      </c>
      <c r="F118" s="38">
        <v>0</v>
      </c>
      <c r="G118" s="38">
        <v>0</v>
      </c>
    </row>
    <row r="119" spans="1:7" x14ac:dyDescent="0.25">
      <c r="A119" s="30">
        <v>34</v>
      </c>
      <c r="B119" s="31" t="s">
        <v>9</v>
      </c>
      <c r="C119" s="38">
        <v>6072.03</v>
      </c>
      <c r="D119" s="38">
        <v>25991</v>
      </c>
      <c r="E119" s="38">
        <v>0</v>
      </c>
      <c r="F119" s="38">
        <v>0</v>
      </c>
      <c r="G119" s="38">
        <v>0</v>
      </c>
    </row>
    <row r="120" spans="1:7" x14ac:dyDescent="0.25">
      <c r="A120" s="30" t="s">
        <v>20</v>
      </c>
      <c r="B120" s="31" t="s">
        <v>21</v>
      </c>
      <c r="C120" s="28">
        <v>9280</v>
      </c>
      <c r="D120" s="28">
        <v>9280</v>
      </c>
      <c r="E120" s="28">
        <v>0</v>
      </c>
      <c r="F120" s="28">
        <v>0</v>
      </c>
      <c r="G120" s="28">
        <v>0</v>
      </c>
    </row>
    <row r="121" spans="1:7" x14ac:dyDescent="0.25">
      <c r="A121" s="30">
        <v>42</v>
      </c>
      <c r="B121" s="31" t="s">
        <v>15</v>
      </c>
      <c r="C121" s="29">
        <f>2643082.94-2559965.79</f>
        <v>83117.149999999907</v>
      </c>
      <c r="D121" s="38">
        <v>78647</v>
      </c>
      <c r="E121" s="29">
        <v>0</v>
      </c>
      <c r="F121" s="29">
        <v>0</v>
      </c>
      <c r="G121" s="29">
        <v>0</v>
      </c>
    </row>
    <row r="122" spans="1:7" x14ac:dyDescent="0.25">
      <c r="A122" s="41" t="s">
        <v>30</v>
      </c>
      <c r="B122" s="42" t="s">
        <v>32</v>
      </c>
      <c r="C122" s="43">
        <f t="shared" ref="C122:G124" si="62">C123</f>
        <v>98046.87</v>
      </c>
      <c r="D122" s="43">
        <f t="shared" si="62"/>
        <v>98004</v>
      </c>
      <c r="E122" s="43">
        <f t="shared" si="62"/>
        <v>0</v>
      </c>
      <c r="F122" s="43">
        <f t="shared" si="62"/>
        <v>0</v>
      </c>
      <c r="G122" s="43">
        <f t="shared" si="62"/>
        <v>0</v>
      </c>
    </row>
    <row r="123" spans="1:7" x14ac:dyDescent="0.25">
      <c r="A123" s="35" t="s">
        <v>18</v>
      </c>
      <c r="B123" s="31" t="s">
        <v>19</v>
      </c>
      <c r="C123" s="34">
        <f t="shared" si="62"/>
        <v>98046.87</v>
      </c>
      <c r="D123" s="34">
        <f t="shared" si="62"/>
        <v>98004</v>
      </c>
      <c r="E123" s="34">
        <f t="shared" si="62"/>
        <v>0</v>
      </c>
      <c r="F123" s="34">
        <f t="shared" si="62"/>
        <v>0</v>
      </c>
      <c r="G123" s="34">
        <f t="shared" si="62"/>
        <v>0</v>
      </c>
    </row>
    <row r="124" spans="1:7" x14ac:dyDescent="0.25">
      <c r="A124" s="36" t="s">
        <v>39</v>
      </c>
      <c r="B124" s="31" t="s">
        <v>40</v>
      </c>
      <c r="C124" s="34">
        <f t="shared" si="62"/>
        <v>98046.87</v>
      </c>
      <c r="D124" s="34">
        <f t="shared" si="62"/>
        <v>98004</v>
      </c>
      <c r="E124" s="34">
        <f t="shared" si="62"/>
        <v>0</v>
      </c>
      <c r="F124" s="34">
        <f t="shared" si="62"/>
        <v>0</v>
      </c>
      <c r="G124" s="34">
        <f t="shared" si="62"/>
        <v>0</v>
      </c>
    </row>
    <row r="125" spans="1:7" x14ac:dyDescent="0.25">
      <c r="A125" s="37" t="s">
        <v>2</v>
      </c>
      <c r="B125" s="31" t="s">
        <v>3</v>
      </c>
      <c r="C125" s="34">
        <f t="shared" ref="C125" si="63">SUM(C126:C128)</f>
        <v>98046.87</v>
      </c>
      <c r="D125" s="34">
        <f t="shared" ref="D125:E125" si="64">SUM(D126:D128)</f>
        <v>98004</v>
      </c>
      <c r="E125" s="34">
        <f t="shared" si="64"/>
        <v>0</v>
      </c>
      <c r="F125" s="34">
        <f t="shared" ref="F125:G125" si="65">SUM(F126:F128)</f>
        <v>0</v>
      </c>
      <c r="G125" s="34">
        <f t="shared" si="65"/>
        <v>0</v>
      </c>
    </row>
    <row r="126" spans="1:7" x14ac:dyDescent="0.25">
      <c r="A126" s="30">
        <v>31</v>
      </c>
      <c r="B126" s="31" t="s">
        <v>7</v>
      </c>
      <c r="C126" s="38">
        <v>39166.74</v>
      </c>
      <c r="D126" s="38">
        <v>39166</v>
      </c>
      <c r="E126" s="38">
        <v>0</v>
      </c>
      <c r="F126" s="38">
        <v>0</v>
      </c>
      <c r="G126" s="38">
        <v>0</v>
      </c>
    </row>
    <row r="127" spans="1:7" x14ac:dyDescent="0.25">
      <c r="A127" s="30" t="s">
        <v>4</v>
      </c>
      <c r="B127" s="31" t="s">
        <v>5</v>
      </c>
      <c r="C127" s="38">
        <v>38235.839999999997</v>
      </c>
      <c r="D127" s="38">
        <v>38236</v>
      </c>
      <c r="E127" s="38">
        <v>0</v>
      </c>
      <c r="F127" s="38">
        <v>0</v>
      </c>
      <c r="G127" s="38">
        <v>0</v>
      </c>
    </row>
    <row r="128" spans="1:7" x14ac:dyDescent="0.25">
      <c r="A128" s="30" t="s">
        <v>8</v>
      </c>
      <c r="B128" s="31" t="s">
        <v>9</v>
      </c>
      <c r="C128" s="38">
        <v>20644.29</v>
      </c>
      <c r="D128" s="38">
        <v>20602</v>
      </c>
      <c r="E128" s="38">
        <v>0</v>
      </c>
      <c r="F128" s="38">
        <v>0</v>
      </c>
      <c r="G128" s="38">
        <v>0</v>
      </c>
    </row>
    <row r="129" spans="1:7" x14ac:dyDescent="0.25">
      <c r="A129" s="41" t="s">
        <v>37</v>
      </c>
      <c r="B129" s="42" t="s">
        <v>23</v>
      </c>
      <c r="C129" s="44">
        <f t="shared" ref="C129:G132" si="66">C130</f>
        <v>2559965.79</v>
      </c>
      <c r="D129" s="44">
        <f t="shared" si="66"/>
        <v>90047</v>
      </c>
      <c r="E129" s="44">
        <f t="shared" si="66"/>
        <v>0</v>
      </c>
      <c r="F129" s="44">
        <f t="shared" si="66"/>
        <v>0</v>
      </c>
      <c r="G129" s="44">
        <f t="shared" si="66"/>
        <v>0</v>
      </c>
    </row>
    <row r="130" spans="1:7" x14ac:dyDescent="0.25">
      <c r="A130" s="35" t="s">
        <v>18</v>
      </c>
      <c r="B130" s="31" t="s">
        <v>19</v>
      </c>
      <c r="C130" s="33">
        <f t="shared" si="66"/>
        <v>2559965.79</v>
      </c>
      <c r="D130" s="33">
        <f t="shared" si="66"/>
        <v>90047</v>
      </c>
      <c r="E130" s="33">
        <f t="shared" si="66"/>
        <v>0</v>
      </c>
      <c r="F130" s="33">
        <f t="shared" si="66"/>
        <v>0</v>
      </c>
      <c r="G130" s="33">
        <f t="shared" si="66"/>
        <v>0</v>
      </c>
    </row>
    <row r="131" spans="1:7" x14ac:dyDescent="0.25">
      <c r="A131" s="36" t="s">
        <v>39</v>
      </c>
      <c r="B131" s="31" t="s">
        <v>40</v>
      </c>
      <c r="C131" s="33">
        <f t="shared" si="66"/>
        <v>2559965.79</v>
      </c>
      <c r="D131" s="33">
        <f t="shared" si="66"/>
        <v>90047</v>
      </c>
      <c r="E131" s="33">
        <f t="shared" si="66"/>
        <v>0</v>
      </c>
      <c r="F131" s="33">
        <f t="shared" si="66"/>
        <v>0</v>
      </c>
      <c r="G131" s="33">
        <f t="shared" si="66"/>
        <v>0</v>
      </c>
    </row>
    <row r="132" spans="1:7" x14ac:dyDescent="0.25">
      <c r="A132" s="37" t="s">
        <v>12</v>
      </c>
      <c r="B132" s="31" t="s">
        <v>13</v>
      </c>
      <c r="C132" s="33">
        <f t="shared" si="66"/>
        <v>2559965.79</v>
      </c>
      <c r="D132" s="33">
        <f t="shared" si="66"/>
        <v>90047</v>
      </c>
      <c r="E132" s="33">
        <f t="shared" si="66"/>
        <v>0</v>
      </c>
      <c r="F132" s="33">
        <f t="shared" si="66"/>
        <v>0</v>
      </c>
      <c r="G132" s="33">
        <f t="shared" si="66"/>
        <v>0</v>
      </c>
    </row>
    <row r="133" spans="1:7" x14ac:dyDescent="0.25">
      <c r="A133" s="30">
        <v>42</v>
      </c>
      <c r="B133" s="31" t="s">
        <v>15</v>
      </c>
      <c r="C133" s="29">
        <v>2559965.79</v>
      </c>
      <c r="D133" s="29">
        <v>90047</v>
      </c>
      <c r="E133" s="29">
        <v>0</v>
      </c>
      <c r="F133" s="29">
        <v>0</v>
      </c>
      <c r="G133" s="29">
        <v>0</v>
      </c>
    </row>
    <row r="134" spans="1:7" x14ac:dyDescent="0.25">
      <c r="A134" s="41" t="s">
        <v>34</v>
      </c>
      <c r="B134" s="42" t="s">
        <v>35</v>
      </c>
      <c r="C134" s="44">
        <f t="shared" ref="C134:G134" si="67">C135</f>
        <v>4573618.9400000013</v>
      </c>
      <c r="D134" s="44">
        <f t="shared" si="67"/>
        <v>4501706</v>
      </c>
      <c r="E134" s="44">
        <f t="shared" si="67"/>
        <v>0</v>
      </c>
      <c r="F134" s="44">
        <f t="shared" si="67"/>
        <v>0</v>
      </c>
      <c r="G134" s="44">
        <f t="shared" si="67"/>
        <v>0</v>
      </c>
    </row>
    <row r="135" spans="1:7" x14ac:dyDescent="0.25">
      <c r="A135" s="35" t="s">
        <v>18</v>
      </c>
      <c r="B135" s="31" t="s">
        <v>19</v>
      </c>
      <c r="C135" s="33">
        <f t="shared" ref="C135" si="68">+C136+C149+C159+C170+C178</f>
        <v>4573618.9400000013</v>
      </c>
      <c r="D135" s="33">
        <f t="shared" ref="D135:E135" si="69">+D136+D149+D159+D170+D178</f>
        <v>4501706</v>
      </c>
      <c r="E135" s="33">
        <f t="shared" si="69"/>
        <v>0</v>
      </c>
      <c r="F135" s="33">
        <f t="shared" ref="F135:G135" si="70">+F136+F149+F159+F170+F178</f>
        <v>0</v>
      </c>
      <c r="G135" s="33">
        <f t="shared" si="70"/>
        <v>0</v>
      </c>
    </row>
    <row r="136" spans="1:7" x14ac:dyDescent="0.25">
      <c r="A136" s="36" t="s">
        <v>6</v>
      </c>
      <c r="B136" s="31" t="s">
        <v>50</v>
      </c>
      <c r="C136" s="33">
        <f t="shared" ref="C136" si="71">+C137+C143+C147</f>
        <v>3563416.7600000007</v>
      </c>
      <c r="D136" s="33">
        <f t="shared" ref="D136:E136" si="72">+D137+D143+D147</f>
        <v>3398262</v>
      </c>
      <c r="E136" s="33">
        <f t="shared" si="72"/>
        <v>0</v>
      </c>
      <c r="F136" s="33">
        <f t="shared" ref="F136:G136" si="73">+F137+F143+F147</f>
        <v>0</v>
      </c>
      <c r="G136" s="33">
        <f t="shared" si="73"/>
        <v>0</v>
      </c>
    </row>
    <row r="137" spans="1:7" x14ac:dyDescent="0.25">
      <c r="A137" s="37" t="s">
        <v>2</v>
      </c>
      <c r="B137" s="31" t="s">
        <v>3</v>
      </c>
      <c r="C137" s="33">
        <f t="shared" ref="C137" si="74">SUM(C138:C142)</f>
        <v>3199158.3800000008</v>
      </c>
      <c r="D137" s="33">
        <f t="shared" ref="D137:E137" si="75">SUM(D138:D142)</f>
        <v>3046618</v>
      </c>
      <c r="E137" s="33">
        <f t="shared" si="75"/>
        <v>0</v>
      </c>
      <c r="F137" s="33">
        <f t="shared" ref="F137:G137" si="76">SUM(F138:F142)</f>
        <v>0</v>
      </c>
      <c r="G137" s="33">
        <f t="shared" si="76"/>
        <v>0</v>
      </c>
    </row>
    <row r="138" spans="1:7" x14ac:dyDescent="0.25">
      <c r="A138" s="30" t="s">
        <v>6</v>
      </c>
      <c r="B138" s="31" t="s">
        <v>7</v>
      </c>
      <c r="C138" s="29">
        <v>927368.39</v>
      </c>
      <c r="D138" s="29">
        <v>848037</v>
      </c>
      <c r="E138" s="29">
        <v>0</v>
      </c>
      <c r="F138" s="29">
        <v>0</v>
      </c>
      <c r="G138" s="29">
        <v>0</v>
      </c>
    </row>
    <row r="139" spans="1:7" x14ac:dyDescent="0.25">
      <c r="A139" s="30" t="s">
        <v>4</v>
      </c>
      <c r="B139" s="31" t="s">
        <v>5</v>
      </c>
      <c r="C139" s="29">
        <v>2258040.4500000002</v>
      </c>
      <c r="D139" s="29">
        <v>2186598</v>
      </c>
      <c r="E139" s="29">
        <v>0</v>
      </c>
      <c r="F139" s="29">
        <v>0</v>
      </c>
      <c r="G139" s="29">
        <v>0</v>
      </c>
    </row>
    <row r="140" spans="1:7" x14ac:dyDescent="0.25">
      <c r="A140" s="30" t="s">
        <v>8</v>
      </c>
      <c r="B140" s="31" t="s">
        <v>9</v>
      </c>
      <c r="C140" s="29">
        <v>1464.99</v>
      </c>
      <c r="D140" s="29">
        <v>1460</v>
      </c>
      <c r="E140" s="29">
        <v>0</v>
      </c>
      <c r="F140" s="29">
        <v>0</v>
      </c>
      <c r="G140" s="29">
        <v>0</v>
      </c>
    </row>
    <row r="141" spans="1:7" x14ac:dyDescent="0.25">
      <c r="A141" s="30" t="s">
        <v>10</v>
      </c>
      <c r="B141" s="31" t="s">
        <v>11</v>
      </c>
      <c r="C141" s="29">
        <v>6370.7</v>
      </c>
      <c r="D141" s="29">
        <v>6371</v>
      </c>
      <c r="E141" s="29">
        <v>0</v>
      </c>
      <c r="F141" s="29">
        <v>0</v>
      </c>
      <c r="G141" s="29">
        <v>0</v>
      </c>
    </row>
    <row r="142" spans="1:7" x14ac:dyDescent="0.25">
      <c r="A142" s="30">
        <v>38</v>
      </c>
      <c r="B142" s="31" t="s">
        <v>69</v>
      </c>
      <c r="C142" s="29">
        <v>5913.85</v>
      </c>
      <c r="D142" s="29">
        <v>4152</v>
      </c>
      <c r="E142" s="29">
        <v>0</v>
      </c>
      <c r="F142" s="29">
        <v>0</v>
      </c>
      <c r="G142" s="29">
        <v>0</v>
      </c>
    </row>
    <row r="143" spans="1:7" x14ac:dyDescent="0.25">
      <c r="A143" s="37" t="s">
        <v>12</v>
      </c>
      <c r="B143" s="31" t="s">
        <v>13</v>
      </c>
      <c r="C143" s="33">
        <f t="shared" ref="C143" si="77">+C144+C145+C146</f>
        <v>364258.38</v>
      </c>
      <c r="D143" s="33">
        <f t="shared" ref="D143:E143" si="78">+D144+D145+D146</f>
        <v>351644</v>
      </c>
      <c r="E143" s="33">
        <f t="shared" si="78"/>
        <v>0</v>
      </c>
      <c r="F143" s="33">
        <f t="shared" ref="F143:G143" si="79">+F144+F145+F146</f>
        <v>0</v>
      </c>
      <c r="G143" s="33">
        <f t="shared" si="79"/>
        <v>0</v>
      </c>
    </row>
    <row r="144" spans="1:7" x14ac:dyDescent="0.25">
      <c r="A144" s="30" t="s">
        <v>20</v>
      </c>
      <c r="B144" s="31" t="s">
        <v>21</v>
      </c>
      <c r="C144" s="29">
        <v>53539</v>
      </c>
      <c r="D144" s="29">
        <v>53539</v>
      </c>
      <c r="E144" s="29">
        <v>0</v>
      </c>
      <c r="F144" s="29">
        <v>0</v>
      </c>
      <c r="G144" s="29">
        <v>0</v>
      </c>
    </row>
    <row r="145" spans="1:7" x14ac:dyDescent="0.25">
      <c r="A145" s="30" t="s">
        <v>14</v>
      </c>
      <c r="B145" s="31" t="s">
        <v>15</v>
      </c>
      <c r="C145" s="29">
        <v>270757.99</v>
      </c>
      <c r="D145" s="29">
        <v>158144</v>
      </c>
      <c r="E145" s="29">
        <v>0</v>
      </c>
      <c r="F145" s="29">
        <v>0</v>
      </c>
      <c r="G145" s="29">
        <v>0</v>
      </c>
    </row>
    <row r="146" spans="1:7" x14ac:dyDescent="0.25">
      <c r="A146" s="30" t="s">
        <v>16</v>
      </c>
      <c r="B146" s="31" t="s">
        <v>17</v>
      </c>
      <c r="C146" s="29">
        <v>39961.39</v>
      </c>
      <c r="D146" s="29">
        <v>139961</v>
      </c>
      <c r="E146" s="29">
        <v>0</v>
      </c>
      <c r="F146" s="29">
        <v>0</v>
      </c>
      <c r="G146" s="29">
        <v>0</v>
      </c>
    </row>
    <row r="147" spans="1:7" x14ac:dyDescent="0.25">
      <c r="A147" s="37">
        <v>5</v>
      </c>
      <c r="B147" s="31" t="s">
        <v>59</v>
      </c>
      <c r="C147" s="33">
        <f t="shared" ref="C147:G147" si="80">C148</f>
        <v>0</v>
      </c>
      <c r="D147" s="33">
        <f t="shared" si="80"/>
        <v>0</v>
      </c>
      <c r="E147" s="33">
        <f t="shared" si="80"/>
        <v>0</v>
      </c>
      <c r="F147" s="33">
        <f t="shared" si="80"/>
        <v>0</v>
      </c>
      <c r="G147" s="33">
        <f t="shared" si="80"/>
        <v>0</v>
      </c>
    </row>
    <row r="148" spans="1:7" x14ac:dyDescent="0.25">
      <c r="A148" s="30">
        <v>51</v>
      </c>
      <c r="B148" s="31" t="s">
        <v>36</v>
      </c>
      <c r="C148" s="29">
        <v>0</v>
      </c>
      <c r="D148" s="29"/>
      <c r="E148" s="29">
        <v>0</v>
      </c>
      <c r="F148" s="29">
        <v>0</v>
      </c>
      <c r="G148" s="29">
        <v>0</v>
      </c>
    </row>
    <row r="149" spans="1:7" x14ac:dyDescent="0.25">
      <c r="A149" s="36" t="s">
        <v>33</v>
      </c>
      <c r="B149" s="31" t="s">
        <v>41</v>
      </c>
      <c r="C149" s="34">
        <f t="shared" ref="C149" si="81">+C150+C155</f>
        <v>464182.44</v>
      </c>
      <c r="D149" s="34">
        <f t="shared" ref="D149:E149" si="82">+D150+D155</f>
        <v>589586</v>
      </c>
      <c r="E149" s="34">
        <f t="shared" si="82"/>
        <v>0</v>
      </c>
      <c r="F149" s="34">
        <f t="shared" ref="F149:G149" si="83">+F150+F155</f>
        <v>0</v>
      </c>
      <c r="G149" s="34">
        <f t="shared" si="83"/>
        <v>0</v>
      </c>
    </row>
    <row r="150" spans="1:7" x14ac:dyDescent="0.25">
      <c r="A150" s="37" t="s">
        <v>2</v>
      </c>
      <c r="B150" s="31" t="s">
        <v>3</v>
      </c>
      <c r="C150" s="34">
        <f t="shared" ref="C150" si="84">+C151+C152+C153+C154</f>
        <v>568477.64</v>
      </c>
      <c r="D150" s="34">
        <f t="shared" ref="D150:E150" si="85">+D151+D152+D153+D154</f>
        <v>531381</v>
      </c>
      <c r="E150" s="34">
        <f t="shared" si="85"/>
        <v>0</v>
      </c>
      <c r="F150" s="34">
        <f t="shared" ref="F150:G150" si="86">+F151+F152+F153+F154</f>
        <v>0</v>
      </c>
      <c r="G150" s="34">
        <f t="shared" si="86"/>
        <v>0</v>
      </c>
    </row>
    <row r="151" spans="1:7" x14ac:dyDescent="0.25">
      <c r="A151" s="30" t="s">
        <v>6</v>
      </c>
      <c r="B151" s="31" t="s">
        <v>7</v>
      </c>
      <c r="C151" s="38">
        <v>331394.05</v>
      </c>
      <c r="D151" s="38">
        <v>302649</v>
      </c>
      <c r="E151" s="38">
        <v>0</v>
      </c>
      <c r="F151" s="38">
        <v>0</v>
      </c>
      <c r="G151" s="38">
        <v>0</v>
      </c>
    </row>
    <row r="152" spans="1:7" x14ac:dyDescent="0.25">
      <c r="A152" s="30" t="s">
        <v>4</v>
      </c>
      <c r="B152" s="31" t="s">
        <v>5</v>
      </c>
      <c r="C152" s="38">
        <v>235482.82</v>
      </c>
      <c r="D152" s="38">
        <v>227177</v>
      </c>
      <c r="E152" s="38">
        <v>0</v>
      </c>
      <c r="F152" s="38">
        <v>0</v>
      </c>
      <c r="G152" s="38">
        <v>0</v>
      </c>
    </row>
    <row r="153" spans="1:7" x14ac:dyDescent="0.25">
      <c r="A153" s="30" t="s">
        <v>8</v>
      </c>
      <c r="B153" s="31" t="s">
        <v>9</v>
      </c>
      <c r="C153" s="38">
        <v>100.77</v>
      </c>
      <c r="D153" s="38">
        <v>55</v>
      </c>
      <c r="E153" s="38">
        <v>0</v>
      </c>
      <c r="F153" s="38">
        <v>0</v>
      </c>
      <c r="G153" s="38">
        <v>0</v>
      </c>
    </row>
    <row r="154" spans="1:7" x14ac:dyDescent="0.25">
      <c r="A154" s="30" t="s">
        <v>70</v>
      </c>
      <c r="B154" s="31" t="s">
        <v>69</v>
      </c>
      <c r="C154" s="38">
        <v>1500</v>
      </c>
      <c r="D154" s="38">
        <v>1500</v>
      </c>
      <c r="E154" s="38">
        <v>0</v>
      </c>
      <c r="F154" s="38">
        <v>0</v>
      </c>
      <c r="G154" s="38">
        <v>0</v>
      </c>
    </row>
    <row r="155" spans="1:7" x14ac:dyDescent="0.25">
      <c r="A155" s="37" t="s">
        <v>12</v>
      </c>
      <c r="B155" s="31" t="s">
        <v>13</v>
      </c>
      <c r="C155" s="33">
        <f t="shared" ref="C155" si="87">+C156+C157+C158</f>
        <v>-104295.20000000001</v>
      </c>
      <c r="D155" s="33">
        <f t="shared" ref="D155:E155" si="88">+D156+D157+D158</f>
        <v>58205</v>
      </c>
      <c r="E155" s="33">
        <f t="shared" si="88"/>
        <v>0</v>
      </c>
      <c r="F155" s="33">
        <f t="shared" ref="F155:G155" si="89">+F156+F157+F158</f>
        <v>0</v>
      </c>
      <c r="G155" s="33">
        <f t="shared" si="89"/>
        <v>0</v>
      </c>
    </row>
    <row r="156" spans="1:7" x14ac:dyDescent="0.25">
      <c r="A156" s="30" t="s">
        <v>20</v>
      </c>
      <c r="B156" s="31" t="s">
        <v>21</v>
      </c>
      <c r="C156" s="29">
        <v>6562.5</v>
      </c>
      <c r="D156" s="29">
        <v>6563</v>
      </c>
      <c r="E156" s="29">
        <v>0</v>
      </c>
      <c r="F156" s="29">
        <v>0</v>
      </c>
      <c r="G156" s="29">
        <v>0</v>
      </c>
    </row>
    <row r="157" spans="1:7" x14ac:dyDescent="0.25">
      <c r="A157" s="30" t="s">
        <v>14</v>
      </c>
      <c r="B157" s="31" t="s">
        <v>15</v>
      </c>
      <c r="C157" s="29">
        <v>52510.52</v>
      </c>
      <c r="D157" s="29">
        <v>51642</v>
      </c>
      <c r="E157" s="29">
        <v>0</v>
      </c>
      <c r="F157" s="29">
        <v>0</v>
      </c>
      <c r="G157" s="29">
        <v>0</v>
      </c>
    </row>
    <row r="158" spans="1:7" x14ac:dyDescent="0.25">
      <c r="A158" s="30">
        <v>45</v>
      </c>
      <c r="B158" s="31" t="s">
        <v>54</v>
      </c>
      <c r="C158" s="29">
        <v>-163368.22</v>
      </c>
      <c r="D158" s="29">
        <v>0</v>
      </c>
      <c r="E158" s="29">
        <v>0</v>
      </c>
      <c r="F158" s="29">
        <v>0</v>
      </c>
      <c r="G158" s="29">
        <v>0</v>
      </c>
    </row>
    <row r="159" spans="1:7" x14ac:dyDescent="0.25">
      <c r="A159" s="36" t="s">
        <v>44</v>
      </c>
      <c r="B159" s="31" t="s">
        <v>45</v>
      </c>
      <c r="C159" s="34">
        <f t="shared" ref="C159" si="90">+C160+C166</f>
        <v>397375.42000000004</v>
      </c>
      <c r="D159" s="34">
        <f t="shared" ref="D159:E159" si="91">+D160+D166</f>
        <v>381374</v>
      </c>
      <c r="E159" s="34">
        <f t="shared" si="91"/>
        <v>0</v>
      </c>
      <c r="F159" s="34">
        <f t="shared" ref="F159:G159" si="92">+F160+F166</f>
        <v>0</v>
      </c>
      <c r="G159" s="34">
        <f t="shared" si="92"/>
        <v>0</v>
      </c>
    </row>
    <row r="160" spans="1:7" x14ac:dyDescent="0.25">
      <c r="A160" s="37" t="s">
        <v>2</v>
      </c>
      <c r="B160" s="31" t="s">
        <v>3</v>
      </c>
      <c r="C160" s="34">
        <f t="shared" ref="C160" si="93">+C161+C162+C165+C164+C163</f>
        <v>373382.33</v>
      </c>
      <c r="D160" s="34">
        <f t="shared" ref="D160:E160" si="94">+D161+D162+D165+D164+D163</f>
        <v>358081</v>
      </c>
      <c r="E160" s="34">
        <f t="shared" si="94"/>
        <v>0</v>
      </c>
      <c r="F160" s="34">
        <f t="shared" ref="F160:G160" si="95">+F161+F162+F165+F164+F163</f>
        <v>0</v>
      </c>
      <c r="G160" s="34">
        <f t="shared" si="95"/>
        <v>0</v>
      </c>
    </row>
    <row r="161" spans="1:7" x14ac:dyDescent="0.25">
      <c r="A161" s="30" t="s">
        <v>6</v>
      </c>
      <c r="B161" s="31" t="s">
        <v>7</v>
      </c>
      <c r="C161" s="38">
        <v>97185.35</v>
      </c>
      <c r="D161" s="38">
        <v>96586</v>
      </c>
      <c r="E161" s="38">
        <v>0</v>
      </c>
      <c r="F161" s="38">
        <v>0</v>
      </c>
      <c r="G161" s="38">
        <v>0</v>
      </c>
    </row>
    <row r="162" spans="1:7" x14ac:dyDescent="0.25">
      <c r="A162" s="30" t="s">
        <v>4</v>
      </c>
      <c r="B162" s="31" t="s">
        <v>5</v>
      </c>
      <c r="C162" s="38">
        <v>222153.04</v>
      </c>
      <c r="D162" s="38">
        <v>207451</v>
      </c>
      <c r="E162" s="38">
        <v>0</v>
      </c>
      <c r="F162" s="38">
        <v>0</v>
      </c>
      <c r="G162" s="38">
        <v>0</v>
      </c>
    </row>
    <row r="163" spans="1:7" x14ac:dyDescent="0.25">
      <c r="A163" s="30">
        <v>34</v>
      </c>
      <c r="B163" s="31" t="s">
        <v>9</v>
      </c>
      <c r="C163" s="38">
        <v>53.65</v>
      </c>
      <c r="D163" s="38">
        <v>54</v>
      </c>
      <c r="E163" s="38">
        <v>0</v>
      </c>
      <c r="F163" s="38">
        <v>0</v>
      </c>
      <c r="G163" s="38">
        <v>0</v>
      </c>
    </row>
    <row r="164" spans="1:7" x14ac:dyDescent="0.25">
      <c r="A164" s="30">
        <v>36</v>
      </c>
      <c r="B164" s="31" t="s">
        <v>65</v>
      </c>
      <c r="C164" s="38">
        <v>5990.29</v>
      </c>
      <c r="D164" s="38">
        <v>5990</v>
      </c>
      <c r="E164" s="38">
        <v>0</v>
      </c>
      <c r="F164" s="38">
        <v>0</v>
      </c>
      <c r="G164" s="38">
        <v>0</v>
      </c>
    </row>
    <row r="165" spans="1:7" x14ac:dyDescent="0.25">
      <c r="A165" s="30" t="s">
        <v>10</v>
      </c>
      <c r="B165" s="31" t="s">
        <v>11</v>
      </c>
      <c r="C165" s="38">
        <v>48000</v>
      </c>
      <c r="D165" s="38">
        <v>48000</v>
      </c>
      <c r="E165" s="38">
        <v>0</v>
      </c>
      <c r="F165" s="38">
        <v>0</v>
      </c>
      <c r="G165" s="38">
        <v>0</v>
      </c>
    </row>
    <row r="166" spans="1:7" x14ac:dyDescent="0.25">
      <c r="A166" s="37" t="s">
        <v>12</v>
      </c>
      <c r="B166" s="31" t="s">
        <v>13</v>
      </c>
      <c r="C166" s="34">
        <f t="shared" ref="C166" si="96">+C168+C167+C169</f>
        <v>23993.09</v>
      </c>
      <c r="D166" s="34">
        <f t="shared" ref="D166:E166" si="97">+D168+D167+D169</f>
        <v>23293</v>
      </c>
      <c r="E166" s="34">
        <f t="shared" si="97"/>
        <v>0</v>
      </c>
      <c r="F166" s="34">
        <f t="shared" ref="F166:G166" si="98">+F168+F167+F169</f>
        <v>0</v>
      </c>
      <c r="G166" s="34">
        <f t="shared" si="98"/>
        <v>0</v>
      </c>
    </row>
    <row r="167" spans="1:7" x14ac:dyDescent="0.25">
      <c r="A167" s="30">
        <v>41</v>
      </c>
      <c r="B167" s="31" t="s">
        <v>21</v>
      </c>
      <c r="C167" s="34">
        <v>0</v>
      </c>
      <c r="D167" s="34">
        <v>0</v>
      </c>
      <c r="E167" s="34">
        <v>0</v>
      </c>
      <c r="F167" s="34">
        <v>0</v>
      </c>
      <c r="G167" s="34">
        <v>0</v>
      </c>
    </row>
    <row r="168" spans="1:7" x14ac:dyDescent="0.25">
      <c r="A168" s="30" t="s">
        <v>14</v>
      </c>
      <c r="B168" s="31" t="s">
        <v>15</v>
      </c>
      <c r="C168" s="38">
        <v>23993.09</v>
      </c>
      <c r="D168" s="38">
        <v>23293</v>
      </c>
      <c r="E168" s="38">
        <v>0</v>
      </c>
      <c r="F168" s="38">
        <v>0</v>
      </c>
      <c r="G168" s="38">
        <v>0</v>
      </c>
    </row>
    <row r="169" spans="1:7" x14ac:dyDescent="0.25">
      <c r="A169" s="30">
        <v>45</v>
      </c>
      <c r="B169" s="31" t="s">
        <v>66</v>
      </c>
      <c r="C169" s="38">
        <v>0</v>
      </c>
      <c r="D169" s="38">
        <v>0</v>
      </c>
      <c r="E169" s="38">
        <v>0</v>
      </c>
      <c r="F169" s="38">
        <v>0</v>
      </c>
      <c r="G169" s="38">
        <v>0</v>
      </c>
    </row>
    <row r="170" spans="1:7" x14ac:dyDescent="0.25">
      <c r="A170" s="36" t="s">
        <v>51</v>
      </c>
      <c r="B170" s="31" t="s">
        <v>52</v>
      </c>
      <c r="C170" s="34">
        <f t="shared" ref="C170" si="99">+C171+C175</f>
        <v>147088.07</v>
      </c>
      <c r="D170" s="34">
        <f t="shared" ref="D170:E170" si="100">+D171+D175</f>
        <v>132484</v>
      </c>
      <c r="E170" s="34">
        <f t="shared" si="100"/>
        <v>0</v>
      </c>
      <c r="F170" s="34">
        <f t="shared" ref="F170:G170" si="101">+F171+F175</f>
        <v>0</v>
      </c>
      <c r="G170" s="34">
        <f t="shared" si="101"/>
        <v>0</v>
      </c>
    </row>
    <row r="171" spans="1:7" x14ac:dyDescent="0.25">
      <c r="A171" s="37" t="s">
        <v>2</v>
      </c>
      <c r="B171" s="31" t="s">
        <v>3</v>
      </c>
      <c r="C171" s="34">
        <f>+C172+C173+C174</f>
        <v>147088.07</v>
      </c>
      <c r="D171" s="34">
        <f t="shared" ref="D171" si="102">+D172+D173+D174</f>
        <v>130928</v>
      </c>
      <c r="E171" s="34">
        <f>+E172+E173+E174</f>
        <v>0</v>
      </c>
      <c r="F171" s="34">
        <f t="shared" ref="F171:G171" si="103">+F172+F173+F174</f>
        <v>0</v>
      </c>
      <c r="G171" s="34">
        <f t="shared" si="103"/>
        <v>0</v>
      </c>
    </row>
    <row r="172" spans="1:7" x14ac:dyDescent="0.25">
      <c r="A172" s="30" t="s">
        <v>6</v>
      </c>
      <c r="B172" s="31" t="s">
        <v>7</v>
      </c>
      <c r="C172" s="38">
        <v>35198.6</v>
      </c>
      <c r="D172" s="38">
        <v>35199</v>
      </c>
      <c r="E172" s="38">
        <v>0</v>
      </c>
      <c r="F172" s="38">
        <v>0</v>
      </c>
      <c r="G172" s="38">
        <v>0</v>
      </c>
    </row>
    <row r="173" spans="1:7" x14ac:dyDescent="0.25">
      <c r="A173" s="30" t="s">
        <v>4</v>
      </c>
      <c r="B173" s="31" t="s">
        <v>5</v>
      </c>
      <c r="C173" s="38">
        <v>111867.78</v>
      </c>
      <c r="D173" s="38">
        <v>95707</v>
      </c>
      <c r="E173" s="38">
        <v>0</v>
      </c>
      <c r="F173" s="38">
        <v>0</v>
      </c>
      <c r="G173" s="38">
        <v>0</v>
      </c>
    </row>
    <row r="174" spans="1:7" x14ac:dyDescent="0.25">
      <c r="A174" s="30">
        <v>34</v>
      </c>
      <c r="B174" s="31" t="s">
        <v>9</v>
      </c>
      <c r="C174" s="38">
        <v>21.69</v>
      </c>
      <c r="D174" s="38">
        <v>22</v>
      </c>
      <c r="E174" s="38">
        <v>0</v>
      </c>
      <c r="F174" s="38">
        <v>0</v>
      </c>
      <c r="G174" s="38">
        <v>0</v>
      </c>
    </row>
    <row r="175" spans="1:7" x14ac:dyDescent="0.25">
      <c r="A175" s="37" t="s">
        <v>12</v>
      </c>
      <c r="B175" s="31" t="s">
        <v>13</v>
      </c>
      <c r="C175" s="34">
        <f t="shared" ref="C175" si="104">+C176+C177</f>
        <v>0</v>
      </c>
      <c r="D175" s="34">
        <f t="shared" ref="D175:E175" si="105">+D176+D177</f>
        <v>1556</v>
      </c>
      <c r="E175" s="34">
        <f t="shared" si="105"/>
        <v>0</v>
      </c>
      <c r="F175" s="34">
        <f t="shared" ref="F175:G175" si="106">+F176+F177</f>
        <v>0</v>
      </c>
      <c r="G175" s="34">
        <f t="shared" si="106"/>
        <v>0</v>
      </c>
    </row>
    <row r="176" spans="1:7" x14ac:dyDescent="0.25">
      <c r="A176" s="30" t="s">
        <v>14</v>
      </c>
      <c r="B176" s="31" t="s">
        <v>15</v>
      </c>
      <c r="C176" s="38"/>
      <c r="D176" s="38">
        <v>1556</v>
      </c>
      <c r="E176" s="38">
        <v>0</v>
      </c>
      <c r="F176" s="38">
        <v>0</v>
      </c>
      <c r="G176" s="38">
        <v>0</v>
      </c>
    </row>
    <row r="177" spans="1:7" x14ac:dyDescent="0.25">
      <c r="A177" s="30" t="s">
        <v>16</v>
      </c>
      <c r="B177" s="31" t="s">
        <v>66</v>
      </c>
      <c r="C177" s="38">
        <v>0</v>
      </c>
      <c r="D177" s="38">
        <v>0</v>
      </c>
      <c r="E177" s="38">
        <v>0</v>
      </c>
      <c r="F177" s="38">
        <v>0</v>
      </c>
      <c r="G177" s="38">
        <v>0</v>
      </c>
    </row>
    <row r="178" spans="1:7" x14ac:dyDescent="0.25">
      <c r="A178" s="36" t="s">
        <v>53</v>
      </c>
      <c r="B178" s="31" t="s">
        <v>56</v>
      </c>
      <c r="C178" s="34">
        <f t="shared" ref="C178" si="107">C179+C180</f>
        <v>1556.25</v>
      </c>
      <c r="D178" s="34">
        <f t="shared" ref="D178:E178" si="108">D179+D180</f>
        <v>0</v>
      </c>
      <c r="E178" s="34">
        <f t="shared" si="108"/>
        <v>0</v>
      </c>
      <c r="F178" s="34">
        <f t="shared" ref="F178:G178" si="109">F179+F180</f>
        <v>0</v>
      </c>
      <c r="G178" s="34">
        <f t="shared" si="109"/>
        <v>0</v>
      </c>
    </row>
    <row r="179" spans="1:7" x14ac:dyDescent="0.25">
      <c r="A179" s="30">
        <v>41</v>
      </c>
      <c r="B179" s="31" t="s">
        <v>55</v>
      </c>
      <c r="C179" s="38">
        <v>0</v>
      </c>
      <c r="D179" s="38">
        <v>0</v>
      </c>
      <c r="E179" s="38">
        <v>0</v>
      </c>
      <c r="F179" s="38">
        <v>0</v>
      </c>
      <c r="G179" s="38">
        <v>0</v>
      </c>
    </row>
    <row r="180" spans="1:7" x14ac:dyDescent="0.25">
      <c r="A180" s="30">
        <v>42</v>
      </c>
      <c r="B180" s="31" t="s">
        <v>15</v>
      </c>
      <c r="C180" s="38">
        <v>1556.25</v>
      </c>
      <c r="D180" s="38">
        <v>0</v>
      </c>
      <c r="E180" s="38">
        <v>0</v>
      </c>
      <c r="F180" s="38">
        <v>0</v>
      </c>
      <c r="G180" s="38">
        <v>0</v>
      </c>
    </row>
    <row r="181" spans="1:7" x14ac:dyDescent="0.25">
      <c r="A181" s="41" t="s">
        <v>37</v>
      </c>
      <c r="B181" s="42" t="s">
        <v>23</v>
      </c>
      <c r="C181" s="43">
        <f t="shared" ref="C181:G182" si="110">C182</f>
        <v>267600.88</v>
      </c>
      <c r="D181" s="43">
        <f t="shared" si="110"/>
        <v>267601</v>
      </c>
      <c r="E181" s="43">
        <f t="shared" si="110"/>
        <v>0</v>
      </c>
      <c r="F181" s="43">
        <f t="shared" si="110"/>
        <v>0</v>
      </c>
      <c r="G181" s="43">
        <f t="shared" si="110"/>
        <v>0</v>
      </c>
    </row>
    <row r="182" spans="1:7" x14ac:dyDescent="0.25">
      <c r="A182" s="35" t="s">
        <v>18</v>
      </c>
      <c r="B182" s="31" t="s">
        <v>19</v>
      </c>
      <c r="C182" s="34">
        <f t="shared" si="110"/>
        <v>267600.88</v>
      </c>
      <c r="D182" s="34">
        <f t="shared" si="110"/>
        <v>267601</v>
      </c>
      <c r="E182" s="34">
        <f t="shared" si="110"/>
        <v>0</v>
      </c>
      <c r="F182" s="34">
        <f t="shared" si="110"/>
        <v>0</v>
      </c>
      <c r="G182" s="34">
        <f t="shared" si="110"/>
        <v>0</v>
      </c>
    </row>
    <row r="183" spans="1:7" x14ac:dyDescent="0.25">
      <c r="A183" s="36" t="s">
        <v>48</v>
      </c>
      <c r="B183" s="31" t="s">
        <v>49</v>
      </c>
      <c r="C183" s="34">
        <f t="shared" ref="C183" si="111">+C184+C187</f>
        <v>267600.88</v>
      </c>
      <c r="D183" s="34">
        <f t="shared" ref="D183:E183" si="112">+D184+D187</f>
        <v>267601</v>
      </c>
      <c r="E183" s="34">
        <f t="shared" si="112"/>
        <v>0</v>
      </c>
      <c r="F183" s="34">
        <f t="shared" ref="F183:G183" si="113">+F184+F187</f>
        <v>0</v>
      </c>
      <c r="G183" s="34">
        <f t="shared" si="113"/>
        <v>0</v>
      </c>
    </row>
    <row r="184" spans="1:7" x14ac:dyDescent="0.25">
      <c r="A184" s="37" t="s">
        <v>2</v>
      </c>
      <c r="B184" s="31" t="s">
        <v>3</v>
      </c>
      <c r="C184" s="34">
        <f t="shared" ref="C184" si="114">C185+C186</f>
        <v>47336.28</v>
      </c>
      <c r="D184" s="34">
        <f t="shared" ref="D184:E184" si="115">D185+D186</f>
        <v>47336</v>
      </c>
      <c r="E184" s="34">
        <f t="shared" si="115"/>
        <v>0</v>
      </c>
      <c r="F184" s="34">
        <f t="shared" ref="F184:G184" si="116">F185+F186</f>
        <v>0</v>
      </c>
      <c r="G184" s="34">
        <f t="shared" si="116"/>
        <v>0</v>
      </c>
    </row>
    <row r="185" spans="1:7" x14ac:dyDescent="0.25">
      <c r="A185" s="30" t="s">
        <v>4</v>
      </c>
      <c r="B185" s="31" t="s">
        <v>5</v>
      </c>
      <c r="C185" s="38">
        <v>47336.28</v>
      </c>
      <c r="D185" s="38">
        <v>47336</v>
      </c>
      <c r="E185" s="38">
        <v>0</v>
      </c>
      <c r="F185" s="38">
        <v>0</v>
      </c>
      <c r="G185" s="38">
        <v>0</v>
      </c>
    </row>
    <row r="186" spans="1:7" x14ac:dyDescent="0.25">
      <c r="A186" s="30">
        <v>36</v>
      </c>
      <c r="B186" s="31" t="s">
        <v>65</v>
      </c>
      <c r="C186" s="38">
        <v>0</v>
      </c>
      <c r="D186" s="38"/>
      <c r="E186" s="38">
        <v>0</v>
      </c>
      <c r="F186" s="38">
        <v>0</v>
      </c>
      <c r="G186" s="38">
        <v>0</v>
      </c>
    </row>
    <row r="187" spans="1:7" x14ac:dyDescent="0.25">
      <c r="A187" s="37" t="s">
        <v>12</v>
      </c>
      <c r="B187" s="31" t="s">
        <v>13</v>
      </c>
      <c r="C187" s="34">
        <f t="shared" ref="C187:G187" si="117">+C188</f>
        <v>220264.6</v>
      </c>
      <c r="D187" s="34">
        <f t="shared" si="117"/>
        <v>220265</v>
      </c>
      <c r="E187" s="34">
        <f t="shared" si="117"/>
        <v>0</v>
      </c>
      <c r="F187" s="34">
        <f t="shared" si="117"/>
        <v>0</v>
      </c>
      <c r="G187" s="34">
        <f t="shared" si="117"/>
        <v>0</v>
      </c>
    </row>
    <row r="188" spans="1:7" x14ac:dyDescent="0.25">
      <c r="A188" s="30" t="s">
        <v>16</v>
      </c>
      <c r="B188" s="31" t="s">
        <v>66</v>
      </c>
      <c r="C188" s="38">
        <v>220264.6</v>
      </c>
      <c r="D188" s="38">
        <v>220265</v>
      </c>
      <c r="E188" s="38">
        <v>0</v>
      </c>
      <c r="F188" s="38">
        <v>0</v>
      </c>
      <c r="G188" s="38">
        <v>0</v>
      </c>
    </row>
    <row r="189" spans="1:7" x14ac:dyDescent="0.25">
      <c r="A189" s="41" t="s">
        <v>68</v>
      </c>
      <c r="B189" s="42" t="s">
        <v>23</v>
      </c>
      <c r="C189" s="43">
        <f t="shared" ref="C189:G190" si="118">C190</f>
        <v>0</v>
      </c>
      <c r="D189" s="43">
        <f t="shared" si="118"/>
        <v>0</v>
      </c>
      <c r="E189" s="43">
        <f t="shared" si="118"/>
        <v>0</v>
      </c>
      <c r="F189" s="43">
        <f t="shared" si="118"/>
        <v>0</v>
      </c>
      <c r="G189" s="43">
        <f t="shared" si="118"/>
        <v>0</v>
      </c>
    </row>
    <row r="190" spans="1:7" x14ac:dyDescent="0.25">
      <c r="A190" s="35" t="s">
        <v>18</v>
      </c>
      <c r="B190" s="31" t="s">
        <v>19</v>
      </c>
      <c r="C190" s="34">
        <f t="shared" si="118"/>
        <v>0</v>
      </c>
      <c r="D190" s="34">
        <f t="shared" si="118"/>
        <v>0</v>
      </c>
      <c r="E190" s="34">
        <f t="shared" si="118"/>
        <v>0</v>
      </c>
      <c r="F190" s="34">
        <f t="shared" si="118"/>
        <v>0</v>
      </c>
      <c r="G190" s="34">
        <f t="shared" si="118"/>
        <v>0</v>
      </c>
    </row>
    <row r="191" spans="1:7" x14ac:dyDescent="0.25">
      <c r="A191" s="36" t="s">
        <v>67</v>
      </c>
      <c r="B191" s="31" t="s">
        <v>49</v>
      </c>
      <c r="C191" s="34">
        <f t="shared" ref="C191:G191" si="119">+C192</f>
        <v>0</v>
      </c>
      <c r="D191" s="34">
        <f t="shared" si="119"/>
        <v>0</v>
      </c>
      <c r="E191" s="34">
        <f t="shared" si="119"/>
        <v>0</v>
      </c>
      <c r="F191" s="34">
        <f t="shared" si="119"/>
        <v>0</v>
      </c>
      <c r="G191" s="34">
        <f t="shared" si="119"/>
        <v>0</v>
      </c>
    </row>
    <row r="192" spans="1:7" x14ac:dyDescent="0.25">
      <c r="A192" s="37" t="s">
        <v>2</v>
      </c>
      <c r="B192" s="31" t="s">
        <v>3</v>
      </c>
      <c r="C192" s="34">
        <f t="shared" ref="C192:G192" si="120">C193</f>
        <v>0</v>
      </c>
      <c r="D192" s="34">
        <f t="shared" si="120"/>
        <v>0</v>
      </c>
      <c r="E192" s="34">
        <f t="shared" si="120"/>
        <v>0</v>
      </c>
      <c r="F192" s="34">
        <f t="shared" si="120"/>
        <v>0</v>
      </c>
      <c r="G192" s="34">
        <f t="shared" si="120"/>
        <v>0</v>
      </c>
    </row>
    <row r="193" spans="1:7" x14ac:dyDescent="0.25">
      <c r="A193" s="30" t="s">
        <v>4</v>
      </c>
      <c r="B193" s="31" t="s">
        <v>5</v>
      </c>
      <c r="C193" s="38">
        <v>0</v>
      </c>
      <c r="D193" s="38">
        <v>0</v>
      </c>
      <c r="E193" s="38">
        <v>0</v>
      </c>
      <c r="F193" s="38">
        <v>0</v>
      </c>
      <c r="G193" s="38">
        <v>0</v>
      </c>
    </row>
    <row r="194" spans="1:7" x14ac:dyDescent="0.25">
      <c r="A194" s="41" t="s">
        <v>38</v>
      </c>
      <c r="B194" s="42" t="s">
        <v>22</v>
      </c>
      <c r="C194" s="43">
        <f t="shared" ref="C194:G194" si="121">C195</f>
        <v>14418.58</v>
      </c>
      <c r="D194" s="43">
        <f t="shared" si="121"/>
        <v>14419</v>
      </c>
      <c r="E194" s="43">
        <f t="shared" si="121"/>
        <v>0</v>
      </c>
      <c r="F194" s="43">
        <f t="shared" si="121"/>
        <v>0</v>
      </c>
      <c r="G194" s="43">
        <f t="shared" si="121"/>
        <v>0</v>
      </c>
    </row>
    <row r="195" spans="1:7" x14ac:dyDescent="0.25">
      <c r="A195" s="35" t="s">
        <v>18</v>
      </c>
      <c r="B195" s="31" t="s">
        <v>19</v>
      </c>
      <c r="C195" s="34">
        <f t="shared" ref="C195" si="122">C197+C199</f>
        <v>14418.58</v>
      </c>
      <c r="D195" s="34">
        <f t="shared" ref="D195:E195" si="123">D197+D199</f>
        <v>14419</v>
      </c>
      <c r="E195" s="34">
        <f t="shared" si="123"/>
        <v>0</v>
      </c>
      <c r="F195" s="34">
        <f t="shared" ref="F195:G195" si="124">F197+F199</f>
        <v>0</v>
      </c>
      <c r="G195" s="34">
        <f t="shared" si="124"/>
        <v>0</v>
      </c>
    </row>
    <row r="196" spans="1:7" x14ac:dyDescent="0.25">
      <c r="A196" s="36" t="s">
        <v>46</v>
      </c>
      <c r="B196" s="31" t="s">
        <v>47</v>
      </c>
      <c r="C196" s="34">
        <f t="shared" ref="C196" si="125">+C197+C199</f>
        <v>14418.58</v>
      </c>
      <c r="D196" s="34">
        <f t="shared" ref="D196:E196" si="126">+D197+D199</f>
        <v>14419</v>
      </c>
      <c r="E196" s="34">
        <f t="shared" si="126"/>
        <v>0</v>
      </c>
      <c r="F196" s="34">
        <f t="shared" ref="F196:G196" si="127">+F197+F199</f>
        <v>0</v>
      </c>
      <c r="G196" s="34">
        <f t="shared" si="127"/>
        <v>0</v>
      </c>
    </row>
    <row r="197" spans="1:7" x14ac:dyDescent="0.25">
      <c r="A197" s="37" t="s">
        <v>2</v>
      </c>
      <c r="B197" s="31" t="s">
        <v>3</v>
      </c>
      <c r="C197" s="34">
        <f t="shared" ref="C197:G197" si="128">+C198</f>
        <v>793.75</v>
      </c>
      <c r="D197" s="34">
        <f t="shared" si="128"/>
        <v>794</v>
      </c>
      <c r="E197" s="34">
        <f t="shared" si="128"/>
        <v>0</v>
      </c>
      <c r="F197" s="34">
        <f t="shared" si="128"/>
        <v>0</v>
      </c>
      <c r="G197" s="34">
        <f t="shared" si="128"/>
        <v>0</v>
      </c>
    </row>
    <row r="198" spans="1:7" x14ac:dyDescent="0.25">
      <c r="A198" s="30" t="s">
        <v>4</v>
      </c>
      <c r="B198" s="31" t="s">
        <v>5</v>
      </c>
      <c r="C198" s="38">
        <v>793.75</v>
      </c>
      <c r="D198" s="38">
        <v>794</v>
      </c>
      <c r="E198" s="38">
        <v>0</v>
      </c>
      <c r="F198" s="38">
        <v>0</v>
      </c>
      <c r="G198" s="38">
        <v>0</v>
      </c>
    </row>
    <row r="199" spans="1:7" x14ac:dyDescent="0.25">
      <c r="A199" s="37" t="s">
        <v>12</v>
      </c>
      <c r="B199" s="31" t="s">
        <v>13</v>
      </c>
      <c r="C199" s="34">
        <f t="shared" ref="C199:G199" si="129">+C200</f>
        <v>13624.83</v>
      </c>
      <c r="D199" s="34">
        <f t="shared" si="129"/>
        <v>13625</v>
      </c>
      <c r="E199" s="34">
        <f t="shared" si="129"/>
        <v>0</v>
      </c>
      <c r="F199" s="34">
        <f t="shared" si="129"/>
        <v>0</v>
      </c>
      <c r="G199" s="34">
        <f t="shared" si="129"/>
        <v>0</v>
      </c>
    </row>
    <row r="200" spans="1:7" x14ac:dyDescent="0.25">
      <c r="A200" s="30">
        <v>42</v>
      </c>
      <c r="B200" s="31" t="s">
        <v>15</v>
      </c>
      <c r="C200" s="38">
        <v>13624.83</v>
      </c>
      <c r="D200" s="38">
        <v>13625</v>
      </c>
      <c r="E200" s="38">
        <v>0</v>
      </c>
      <c r="F200" s="38">
        <v>0</v>
      </c>
      <c r="G200" s="38">
        <v>0</v>
      </c>
    </row>
    <row r="201" spans="1:7" x14ac:dyDescent="0.25">
      <c r="A201" s="41" t="s">
        <v>57</v>
      </c>
      <c r="B201" s="42" t="s">
        <v>58</v>
      </c>
      <c r="C201" s="43">
        <f t="shared" ref="C201:G201" si="130">C202</f>
        <v>16511.46</v>
      </c>
      <c r="D201" s="43">
        <f t="shared" si="130"/>
        <v>16690</v>
      </c>
      <c r="E201" s="43">
        <f t="shared" si="130"/>
        <v>0</v>
      </c>
      <c r="F201" s="43">
        <f t="shared" si="130"/>
        <v>0</v>
      </c>
      <c r="G201" s="43">
        <f t="shared" si="130"/>
        <v>0</v>
      </c>
    </row>
    <row r="202" spans="1:7" x14ac:dyDescent="0.25">
      <c r="A202" s="35" t="s">
        <v>18</v>
      </c>
      <c r="B202" s="31" t="s">
        <v>19</v>
      </c>
      <c r="C202" s="34">
        <f t="shared" ref="C202" si="131">C203+C211</f>
        <v>16511.46</v>
      </c>
      <c r="D202" s="34">
        <f t="shared" ref="D202:E202" si="132">D203+D211</f>
        <v>16690</v>
      </c>
      <c r="E202" s="34">
        <f t="shared" si="132"/>
        <v>0</v>
      </c>
      <c r="F202" s="34">
        <f t="shared" ref="F202:G202" si="133">F203+F211</f>
        <v>0</v>
      </c>
      <c r="G202" s="34">
        <f t="shared" si="133"/>
        <v>0</v>
      </c>
    </row>
    <row r="203" spans="1:7" x14ac:dyDescent="0.25">
      <c r="A203" s="36" t="s">
        <v>42</v>
      </c>
      <c r="B203" s="31" t="s">
        <v>43</v>
      </c>
      <c r="C203" s="34">
        <f t="shared" ref="C203" si="134">C204+C209</f>
        <v>1837.0099999999998</v>
      </c>
      <c r="D203" s="34">
        <f t="shared" ref="D203:E203" si="135">D204+D209</f>
        <v>2224</v>
      </c>
      <c r="E203" s="34">
        <f t="shared" si="135"/>
        <v>0</v>
      </c>
      <c r="F203" s="34">
        <f t="shared" ref="F203:G203" si="136">F204+F209</f>
        <v>0</v>
      </c>
      <c r="G203" s="34">
        <f t="shared" si="136"/>
        <v>0</v>
      </c>
    </row>
    <row r="204" spans="1:7" x14ac:dyDescent="0.25">
      <c r="A204" s="37" t="s">
        <v>2</v>
      </c>
      <c r="B204" s="31" t="s">
        <v>3</v>
      </c>
      <c r="C204" s="34">
        <f>SUM(C205:C208)</f>
        <v>1672.1599999999999</v>
      </c>
      <c r="D204" s="34">
        <f t="shared" ref="D204" si="137">SUM(D205:D207)</f>
        <v>2224</v>
      </c>
      <c r="E204" s="34">
        <f>SUM(E205:E208)</f>
        <v>0</v>
      </c>
      <c r="F204" s="34">
        <f t="shared" ref="F204:G204" si="138">SUM(F205:F208)</f>
        <v>0</v>
      </c>
      <c r="G204" s="34">
        <f t="shared" si="138"/>
        <v>0</v>
      </c>
    </row>
    <row r="205" spans="1:7" x14ac:dyDescent="0.25">
      <c r="A205" s="30" t="s">
        <v>6</v>
      </c>
      <c r="B205" s="31" t="s">
        <v>7</v>
      </c>
      <c r="C205" s="38">
        <v>0</v>
      </c>
      <c r="D205" s="38">
        <v>0</v>
      </c>
      <c r="E205" s="38">
        <v>0</v>
      </c>
      <c r="F205" s="38">
        <v>0</v>
      </c>
      <c r="G205" s="38">
        <v>0</v>
      </c>
    </row>
    <row r="206" spans="1:7" x14ac:dyDescent="0.25">
      <c r="A206" s="30" t="s">
        <v>4</v>
      </c>
      <c r="B206" s="31" t="s">
        <v>5</v>
      </c>
      <c r="C206" s="38">
        <v>2259.54</v>
      </c>
      <c r="D206" s="38">
        <v>2222</v>
      </c>
      <c r="E206" s="38">
        <v>0</v>
      </c>
      <c r="F206" s="38">
        <v>0</v>
      </c>
      <c r="G206" s="38">
        <v>0</v>
      </c>
    </row>
    <row r="207" spans="1:7" x14ac:dyDescent="0.25">
      <c r="A207" s="30">
        <v>34</v>
      </c>
      <c r="B207" s="31" t="s">
        <v>9</v>
      </c>
      <c r="C207" s="38">
        <v>1.66</v>
      </c>
      <c r="D207" s="38">
        <v>2</v>
      </c>
      <c r="E207" s="38">
        <v>0</v>
      </c>
      <c r="F207" s="38">
        <v>0</v>
      </c>
      <c r="G207" s="38">
        <v>0</v>
      </c>
    </row>
    <row r="208" spans="1:7" x14ac:dyDescent="0.25">
      <c r="A208" s="30">
        <v>36</v>
      </c>
      <c r="B208" s="31"/>
      <c r="C208" s="29">
        <v>-589.04</v>
      </c>
      <c r="D208" s="29"/>
      <c r="E208" s="29">
        <v>0</v>
      </c>
      <c r="F208" s="29">
        <v>0</v>
      </c>
      <c r="G208" s="29">
        <v>0</v>
      </c>
    </row>
    <row r="209" spans="1:7" x14ac:dyDescent="0.25">
      <c r="A209" s="37" t="s">
        <v>12</v>
      </c>
      <c r="B209" s="31" t="s">
        <v>13</v>
      </c>
      <c r="C209" s="34">
        <f t="shared" ref="C209:G209" si="139">+C210</f>
        <v>164.85</v>
      </c>
      <c r="D209" s="34">
        <f t="shared" si="139"/>
        <v>0</v>
      </c>
      <c r="E209" s="34">
        <f t="shared" si="139"/>
        <v>0</v>
      </c>
      <c r="F209" s="34">
        <f t="shared" si="139"/>
        <v>0</v>
      </c>
      <c r="G209" s="34">
        <f t="shared" si="139"/>
        <v>0</v>
      </c>
    </row>
    <row r="210" spans="1:7" x14ac:dyDescent="0.25">
      <c r="A210" s="30" t="s">
        <v>14</v>
      </c>
      <c r="B210" s="31" t="s">
        <v>15</v>
      </c>
      <c r="C210" s="38">
        <v>164.85</v>
      </c>
      <c r="D210" s="38">
        <v>0</v>
      </c>
      <c r="E210" s="38">
        <v>0</v>
      </c>
      <c r="F210" s="38">
        <v>0</v>
      </c>
      <c r="G210" s="38">
        <v>0</v>
      </c>
    </row>
    <row r="211" spans="1:7" x14ac:dyDescent="0.25">
      <c r="A211" s="36">
        <v>561</v>
      </c>
      <c r="B211" s="31" t="s">
        <v>63</v>
      </c>
      <c r="C211" s="34">
        <f t="shared" ref="C211" si="140">C212+C216</f>
        <v>14674.449999999999</v>
      </c>
      <c r="D211" s="34">
        <f t="shared" ref="D211:E211" si="141">D212+D216</f>
        <v>14466</v>
      </c>
      <c r="E211" s="34">
        <f t="shared" si="141"/>
        <v>0</v>
      </c>
      <c r="F211" s="34">
        <f t="shared" ref="F211:G211" si="142">F212+F216</f>
        <v>0</v>
      </c>
      <c r="G211" s="34">
        <f t="shared" si="142"/>
        <v>0</v>
      </c>
    </row>
    <row r="212" spans="1:7" x14ac:dyDescent="0.25">
      <c r="A212" s="37" t="s">
        <v>2</v>
      </c>
      <c r="B212" s="31" t="s">
        <v>3</v>
      </c>
      <c r="C212" s="34">
        <f t="shared" ref="C212" si="143">SUM(C213:C215)</f>
        <v>13740.3</v>
      </c>
      <c r="D212" s="34">
        <f t="shared" ref="D212:E212" si="144">SUM(D213:D215)</f>
        <v>13532</v>
      </c>
      <c r="E212" s="34">
        <f t="shared" si="144"/>
        <v>0</v>
      </c>
      <c r="F212" s="34">
        <f t="shared" ref="F212:G212" si="145">SUM(F213:F215)</f>
        <v>0</v>
      </c>
      <c r="G212" s="34">
        <f t="shared" si="145"/>
        <v>0</v>
      </c>
    </row>
    <row r="213" spans="1:7" x14ac:dyDescent="0.25">
      <c r="A213" s="30" t="s">
        <v>6</v>
      </c>
      <c r="B213" s="31" t="s">
        <v>7</v>
      </c>
      <c r="C213" s="38">
        <v>0</v>
      </c>
      <c r="D213" s="38">
        <v>0</v>
      </c>
      <c r="E213" s="38">
        <v>0</v>
      </c>
      <c r="F213" s="38">
        <v>0</v>
      </c>
      <c r="G213" s="38">
        <v>0</v>
      </c>
    </row>
    <row r="214" spans="1:7" x14ac:dyDescent="0.25">
      <c r="A214" s="30" t="s">
        <v>4</v>
      </c>
      <c r="B214" s="31" t="s">
        <v>5</v>
      </c>
      <c r="C214" s="38">
        <v>13730.39</v>
      </c>
      <c r="D214" s="38">
        <v>13523</v>
      </c>
      <c r="E214" s="38">
        <v>0</v>
      </c>
      <c r="F214" s="38">
        <v>0</v>
      </c>
      <c r="G214" s="38">
        <v>0</v>
      </c>
    </row>
    <row r="215" spans="1:7" x14ac:dyDescent="0.25">
      <c r="A215" s="30">
        <v>34</v>
      </c>
      <c r="B215" s="31" t="s">
        <v>9</v>
      </c>
      <c r="C215" s="38">
        <v>9.91</v>
      </c>
      <c r="D215" s="38">
        <v>9</v>
      </c>
      <c r="E215" s="38">
        <v>0</v>
      </c>
      <c r="F215" s="38">
        <v>0</v>
      </c>
      <c r="G215" s="38">
        <v>0</v>
      </c>
    </row>
    <row r="216" spans="1:7" x14ac:dyDescent="0.25">
      <c r="A216" s="37" t="s">
        <v>12</v>
      </c>
      <c r="B216" s="31" t="s">
        <v>13</v>
      </c>
      <c r="C216" s="34">
        <f t="shared" ref="C216:G216" si="146">+C217</f>
        <v>934.15</v>
      </c>
      <c r="D216" s="34">
        <f t="shared" si="146"/>
        <v>934</v>
      </c>
      <c r="E216" s="34">
        <f t="shared" si="146"/>
        <v>0</v>
      </c>
      <c r="F216" s="34">
        <f t="shared" si="146"/>
        <v>0</v>
      </c>
      <c r="G216" s="34">
        <f t="shared" si="146"/>
        <v>0</v>
      </c>
    </row>
    <row r="217" spans="1:7" x14ac:dyDescent="0.25">
      <c r="A217" s="30" t="s">
        <v>14</v>
      </c>
      <c r="B217" s="31" t="s">
        <v>15</v>
      </c>
      <c r="C217" s="38">
        <v>934.15</v>
      </c>
      <c r="D217" s="38">
        <v>934</v>
      </c>
      <c r="E217" s="38">
        <v>0</v>
      </c>
      <c r="F217" s="38">
        <v>0</v>
      </c>
      <c r="G217" s="38">
        <v>0</v>
      </c>
    </row>
    <row r="218" spans="1:7" x14ac:dyDescent="0.25">
      <c r="A218" s="41" t="str">
        <f>'[1]ANALITIKA EU PROJEKATA'!$E$33</f>
        <v>K679084.005</v>
      </c>
      <c r="B218" s="42" t="s">
        <v>61</v>
      </c>
      <c r="C218" s="43">
        <f t="shared" ref="C218:G219" si="147">C219</f>
        <v>4345.1499999999996</v>
      </c>
      <c r="D218" s="43">
        <f t="shared" si="147"/>
        <v>0</v>
      </c>
      <c r="E218" s="43">
        <f t="shared" si="147"/>
        <v>0</v>
      </c>
      <c r="F218" s="43">
        <f t="shared" si="147"/>
        <v>0</v>
      </c>
      <c r="G218" s="43">
        <f t="shared" si="147"/>
        <v>0</v>
      </c>
    </row>
    <row r="219" spans="1:7" x14ac:dyDescent="0.25">
      <c r="A219" s="35" t="s">
        <v>18</v>
      </c>
      <c r="B219" s="31" t="s">
        <v>19</v>
      </c>
      <c r="C219" s="34">
        <f t="shared" si="147"/>
        <v>4345.1499999999996</v>
      </c>
      <c r="D219" s="34">
        <f t="shared" si="147"/>
        <v>0</v>
      </c>
      <c r="E219" s="34">
        <f t="shared" si="147"/>
        <v>0</v>
      </c>
      <c r="F219" s="34">
        <f t="shared" si="147"/>
        <v>0</v>
      </c>
      <c r="G219" s="34">
        <f t="shared" si="147"/>
        <v>0</v>
      </c>
    </row>
    <row r="220" spans="1:7" x14ac:dyDescent="0.25">
      <c r="A220" s="36">
        <v>563</v>
      </c>
      <c r="B220" s="31" t="s">
        <v>64</v>
      </c>
      <c r="C220" s="34">
        <f t="shared" ref="C220" si="148">C221+C225</f>
        <v>4345.1499999999996</v>
      </c>
      <c r="D220" s="34">
        <f t="shared" ref="D220:E220" si="149">D221+D225</f>
        <v>0</v>
      </c>
      <c r="E220" s="34">
        <f t="shared" si="149"/>
        <v>0</v>
      </c>
      <c r="F220" s="34">
        <f t="shared" ref="F220:G220" si="150">F221+F225</f>
        <v>0</v>
      </c>
      <c r="G220" s="34">
        <f t="shared" si="150"/>
        <v>0</v>
      </c>
    </row>
    <row r="221" spans="1:7" x14ac:dyDescent="0.25">
      <c r="A221" s="37" t="s">
        <v>2</v>
      </c>
      <c r="B221" s="31" t="s">
        <v>3</v>
      </c>
      <c r="C221" s="34">
        <f t="shared" ref="C221" si="151">SUM(C222:C224)</f>
        <v>4345.1499999999996</v>
      </c>
      <c r="D221" s="34">
        <f t="shared" ref="D221:E221" si="152">SUM(D222:D224)</f>
        <v>0</v>
      </c>
      <c r="E221" s="34">
        <f t="shared" si="152"/>
        <v>0</v>
      </c>
      <c r="F221" s="34">
        <f t="shared" ref="F221:G221" si="153">SUM(F222:F224)</f>
        <v>0</v>
      </c>
      <c r="G221" s="34">
        <f t="shared" si="153"/>
        <v>0</v>
      </c>
    </row>
    <row r="222" spans="1:7" x14ac:dyDescent="0.25">
      <c r="A222" s="30" t="s">
        <v>6</v>
      </c>
      <c r="B222" s="31" t="s">
        <v>7</v>
      </c>
      <c r="C222" s="38">
        <v>0</v>
      </c>
      <c r="D222" s="38">
        <v>0</v>
      </c>
      <c r="E222" s="38">
        <v>0</v>
      </c>
      <c r="F222" s="38">
        <v>0</v>
      </c>
      <c r="G222" s="38">
        <v>0</v>
      </c>
    </row>
    <row r="223" spans="1:7" x14ac:dyDescent="0.25">
      <c r="A223" s="30" t="s">
        <v>4</v>
      </c>
      <c r="B223" s="31" t="s">
        <v>5</v>
      </c>
      <c r="C223" s="38">
        <v>4345.1499999999996</v>
      </c>
      <c r="D223" s="38">
        <v>0</v>
      </c>
      <c r="E223" s="38">
        <v>0</v>
      </c>
      <c r="F223" s="38">
        <v>0</v>
      </c>
      <c r="G223" s="38">
        <v>0</v>
      </c>
    </row>
    <row r="224" spans="1:7" x14ac:dyDescent="0.25">
      <c r="A224" s="30" t="s">
        <v>60</v>
      </c>
      <c r="B224" s="31" t="s">
        <v>62</v>
      </c>
      <c r="C224" s="38">
        <v>0</v>
      </c>
      <c r="D224" s="38">
        <v>0</v>
      </c>
      <c r="E224" s="38">
        <v>0</v>
      </c>
      <c r="F224" s="38">
        <v>0</v>
      </c>
      <c r="G224" s="38">
        <v>0</v>
      </c>
    </row>
    <row r="225" spans="1:7" x14ac:dyDescent="0.25">
      <c r="A225" s="37" t="s">
        <v>12</v>
      </c>
      <c r="B225" s="31" t="s">
        <v>13</v>
      </c>
      <c r="C225" s="34">
        <f>+C226</f>
        <v>0</v>
      </c>
      <c r="D225" s="34">
        <f t="shared" ref="D225:G225" si="154">+D226</f>
        <v>0</v>
      </c>
      <c r="E225" s="34">
        <f t="shared" si="154"/>
        <v>0</v>
      </c>
      <c r="F225" s="34">
        <f t="shared" si="154"/>
        <v>0</v>
      </c>
      <c r="G225" s="34">
        <f t="shared" si="154"/>
        <v>0</v>
      </c>
    </row>
    <row r="226" spans="1:7" x14ac:dyDescent="0.25">
      <c r="A226" s="30" t="s">
        <v>14</v>
      </c>
      <c r="B226" s="31" t="s">
        <v>15</v>
      </c>
      <c r="C226" s="38">
        <v>0</v>
      </c>
      <c r="D226" s="38">
        <v>0</v>
      </c>
      <c r="E226" s="38">
        <v>0</v>
      </c>
      <c r="F226" s="38">
        <v>0</v>
      </c>
      <c r="G226" s="38">
        <v>0</v>
      </c>
    </row>
    <row r="227" spans="1:7" x14ac:dyDescent="0.25">
      <c r="A227" s="41" t="s">
        <v>72</v>
      </c>
      <c r="B227" s="42" t="s">
        <v>71</v>
      </c>
      <c r="C227" s="43">
        <f t="shared" ref="C227:G227" si="155">C228</f>
        <v>13766035.390000001</v>
      </c>
      <c r="D227" s="43">
        <f t="shared" si="155"/>
        <v>12501159</v>
      </c>
      <c r="E227" s="43">
        <f t="shared" si="155"/>
        <v>0</v>
      </c>
      <c r="F227" s="43">
        <f t="shared" si="155"/>
        <v>0</v>
      </c>
      <c r="G227" s="43">
        <f t="shared" si="155"/>
        <v>0</v>
      </c>
    </row>
    <row r="228" spans="1:7" x14ac:dyDescent="0.25">
      <c r="A228" s="35" t="s">
        <v>18</v>
      </c>
      <c r="B228" s="31" t="s">
        <v>19</v>
      </c>
      <c r="C228" s="34">
        <f t="shared" ref="C228" si="156">C229+C232</f>
        <v>13766035.390000001</v>
      </c>
      <c r="D228" s="34">
        <f t="shared" ref="D228:E228" si="157">D229+D232</f>
        <v>12501159</v>
      </c>
      <c r="E228" s="34">
        <f t="shared" si="157"/>
        <v>0</v>
      </c>
      <c r="F228" s="34">
        <f t="shared" ref="F228:G228" si="158">F229+F232</f>
        <v>0</v>
      </c>
      <c r="G228" s="34">
        <f t="shared" si="158"/>
        <v>0</v>
      </c>
    </row>
    <row r="229" spans="1:7" x14ac:dyDescent="0.25">
      <c r="A229" s="36">
        <v>815</v>
      </c>
      <c r="B229" s="31" t="s">
        <v>64</v>
      </c>
      <c r="C229" s="34">
        <f t="shared" ref="C229" si="159">C230+C234</f>
        <v>96587.839999999997</v>
      </c>
      <c r="D229" s="34">
        <f t="shared" ref="D229:E229" si="160">D230+D234</f>
        <v>94207</v>
      </c>
      <c r="E229" s="34">
        <f t="shared" si="160"/>
        <v>0</v>
      </c>
      <c r="F229" s="34">
        <f t="shared" ref="F229:G229" si="161">F230+F234</f>
        <v>0</v>
      </c>
      <c r="G229" s="34">
        <f t="shared" si="161"/>
        <v>0</v>
      </c>
    </row>
    <row r="230" spans="1:7" x14ac:dyDescent="0.25">
      <c r="A230" s="37" t="s">
        <v>2</v>
      </c>
      <c r="B230" s="31" t="s">
        <v>3</v>
      </c>
      <c r="C230" s="34">
        <f t="shared" ref="C230:G230" si="162">C231</f>
        <v>96587.839999999997</v>
      </c>
      <c r="D230" s="34">
        <f t="shared" si="162"/>
        <v>94207</v>
      </c>
      <c r="E230" s="34">
        <f t="shared" si="162"/>
        <v>0</v>
      </c>
      <c r="F230" s="34">
        <f t="shared" si="162"/>
        <v>0</v>
      </c>
      <c r="G230" s="34">
        <f t="shared" si="162"/>
        <v>0</v>
      </c>
    </row>
    <row r="231" spans="1:7" x14ac:dyDescent="0.25">
      <c r="A231" s="30" t="s">
        <v>4</v>
      </c>
      <c r="B231" s="31" t="s">
        <v>5</v>
      </c>
      <c r="C231" s="38">
        <v>96587.839999999997</v>
      </c>
      <c r="D231" s="38">
        <v>94207</v>
      </c>
      <c r="E231" s="38">
        <v>0</v>
      </c>
      <c r="F231" s="38">
        <v>0</v>
      </c>
      <c r="G231" s="38">
        <v>0</v>
      </c>
    </row>
    <row r="232" spans="1:7" x14ac:dyDescent="0.25">
      <c r="A232" s="37" t="s">
        <v>12</v>
      </c>
      <c r="B232" s="31" t="s">
        <v>13</v>
      </c>
      <c r="C232" s="34">
        <f t="shared" ref="C232:G232" si="163">+C233</f>
        <v>13669447.550000001</v>
      </c>
      <c r="D232" s="34">
        <f t="shared" si="163"/>
        <v>12406952</v>
      </c>
      <c r="E232" s="34">
        <f t="shared" si="163"/>
        <v>0</v>
      </c>
      <c r="F232" s="34">
        <f t="shared" si="163"/>
        <v>0</v>
      </c>
      <c r="G232" s="34">
        <f t="shared" si="163"/>
        <v>0</v>
      </c>
    </row>
    <row r="233" spans="1:7" x14ac:dyDescent="0.25">
      <c r="A233" s="30" t="s">
        <v>16</v>
      </c>
      <c r="B233" s="31" t="s">
        <v>66</v>
      </c>
      <c r="C233" s="38">
        <v>13669447.550000001</v>
      </c>
      <c r="D233" s="38">
        <v>12406952</v>
      </c>
      <c r="E233" s="38">
        <v>0</v>
      </c>
      <c r="F233" s="38">
        <v>0</v>
      </c>
      <c r="G233" s="38">
        <v>0</v>
      </c>
    </row>
    <row r="235" spans="1:7" ht="15.75" x14ac:dyDescent="0.25">
      <c r="A235" s="53" t="s">
        <v>111</v>
      </c>
      <c r="B235" s="53"/>
    </row>
    <row r="236" spans="1:7" x14ac:dyDescent="0.25">
      <c r="A236" s="51"/>
    </row>
    <row r="237" spans="1:7" ht="15.75" x14ac:dyDescent="0.25">
      <c r="A237" s="52" t="s">
        <v>112</v>
      </c>
    </row>
    <row r="238" spans="1:7" ht="15.75" x14ac:dyDescent="0.25">
      <c r="A238" s="52"/>
    </row>
    <row r="239" spans="1:7" ht="15.75" x14ac:dyDescent="0.25">
      <c r="A239" s="52" t="s">
        <v>113</v>
      </c>
    </row>
    <row r="240" spans="1:7" ht="15.75" x14ac:dyDescent="0.25">
      <c r="A240" s="52" t="s">
        <v>114</v>
      </c>
    </row>
  </sheetData>
  <mergeCells count="10">
    <mergeCell ref="A235:B235"/>
    <mergeCell ref="A102:B102"/>
    <mergeCell ref="A103:B103"/>
    <mergeCell ref="A101:G101"/>
    <mergeCell ref="A1:F1"/>
    <mergeCell ref="A2:F2"/>
    <mergeCell ref="A3:F3"/>
    <mergeCell ref="A4:F4"/>
    <mergeCell ref="A5:F5"/>
    <mergeCell ref="A7:G7"/>
  </mergeCells>
  <dataValidations count="1">
    <dataValidation type="whole" allowBlank="1" showInputMessage="1" showErrorMessage="1" errorTitle="GREŠKA" error="U ovo polje je dozvoljen unos samo brojčanih vrijednosti (bez decimala!)" sqref="C120:G120" xr:uid="{4447BE40-50F8-48C2-9D48-581F07ACB2EE}">
      <formula1>0</formula1>
      <formula2>10000000000</formula2>
    </dataValidation>
  </dataValidations>
  <pageMargins left="0.7" right="0.7" top="0.75" bottom="0.75" header="0.3" footer="0.3"/>
  <pageSetup paperSize="9" scale="9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FŠDT 2026.-2028.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Kristina Dedi</cp:lastModifiedBy>
  <cp:lastPrinted>2025-12-07T16:11:31Z</cp:lastPrinted>
  <dcterms:created xsi:type="dcterms:W3CDTF">2022-09-23T10:37:40Z</dcterms:created>
  <dcterms:modified xsi:type="dcterms:W3CDTF">2025-12-09T13:04:59Z</dcterms:modified>
</cp:coreProperties>
</file>